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1760" tabRatio="244" firstSheet="1" activeTab="4"/>
  </bookViews>
  <sheets>
    <sheet name="01Металл" sheetId="1" r:id="rId1"/>
    <sheet name="02Сетка" sheetId="2" r:id="rId2"/>
    <sheet name="Лист1" sheetId="3" state="hidden" r:id="rId3"/>
    <sheet name="Лист2" sheetId="4" state="hidden" r:id="rId4"/>
    <sheet name="03Разное" sheetId="5" r:id="rId5"/>
    <sheet name="РАБОЧИЙ" sheetId="6" state="hidden" r:id="rId6"/>
  </sheets>
  <definedNames>
    <definedName name="_xlnm.Print_Area" localSheetId="0">'01Металл'!$A$1:$G$253</definedName>
    <definedName name="_xlnm.Print_Area" localSheetId="5">'РАБОЧИЙ'!$A$1:$K$334</definedName>
  </definedNames>
  <calcPr fullCalcOnLoad="1" fullPrecision="0"/>
</workbook>
</file>

<file path=xl/sharedStrings.xml><?xml version="1.0" encoding="utf-8"?>
<sst xmlns="http://schemas.openxmlformats.org/spreadsheetml/2006/main" count="1575" uniqueCount="772">
  <si>
    <t>размер</t>
  </si>
  <si>
    <t>м/п</t>
  </si>
  <si>
    <t>лист</t>
  </si>
  <si>
    <t>Полоса</t>
  </si>
  <si>
    <t>20 х 4</t>
  </si>
  <si>
    <t xml:space="preserve">          МЕТАЛЛ</t>
  </si>
  <si>
    <t>НАИМЕНОВАНИЕ</t>
  </si>
  <si>
    <t>Ф 8</t>
  </si>
  <si>
    <t>Ф 10</t>
  </si>
  <si>
    <t>Ф 12</t>
  </si>
  <si>
    <t>Ф 14</t>
  </si>
  <si>
    <t>Ф 16</t>
  </si>
  <si>
    <t>Ф 20</t>
  </si>
  <si>
    <t>вес п/м</t>
  </si>
  <si>
    <t>10 х 10</t>
  </si>
  <si>
    <t>12 х 12</t>
  </si>
  <si>
    <t>14 х 14</t>
  </si>
  <si>
    <t>16 х 16</t>
  </si>
  <si>
    <t>20 х 20</t>
  </si>
  <si>
    <t>1,25 х 2,50</t>
  </si>
  <si>
    <t>133 х 4,0</t>
  </si>
  <si>
    <t>35 х 35 х 4</t>
  </si>
  <si>
    <t>40 х 40 х 4</t>
  </si>
  <si>
    <t>45 х 45 х 4</t>
  </si>
  <si>
    <t>50 х 50 х 5</t>
  </si>
  <si>
    <t>63 х 63 х 5</t>
  </si>
  <si>
    <t>75 х 75 х 6</t>
  </si>
  <si>
    <t>100 х 100 х 7</t>
  </si>
  <si>
    <t>57 х 3,5</t>
  </si>
  <si>
    <t>76 х 3,5</t>
  </si>
  <si>
    <t>89 х 3,5</t>
  </si>
  <si>
    <t>108 х 3,5</t>
  </si>
  <si>
    <t>15 х 15 х 1,5</t>
  </si>
  <si>
    <t>25 х 25 х 1,5</t>
  </si>
  <si>
    <t>30 х 30 х 1,5</t>
  </si>
  <si>
    <t>40 х 20 х 1,5</t>
  </si>
  <si>
    <t>40 х 20 х 2,0</t>
  </si>
  <si>
    <t>40 х 25 х 1,5</t>
  </si>
  <si>
    <t>40 х 25 х 2,0</t>
  </si>
  <si>
    <t>40 х 40 х 2,0</t>
  </si>
  <si>
    <t>50 х 25 х 1,5</t>
  </si>
  <si>
    <t>60 х 30 х 2,0</t>
  </si>
  <si>
    <t>60 х 40 х 2,0</t>
  </si>
  <si>
    <t>60 х 60 х 2,0</t>
  </si>
  <si>
    <t>80 х 80 х 3,0</t>
  </si>
  <si>
    <t>100 х 100 х 4,0</t>
  </si>
  <si>
    <t xml:space="preserve">  8 х 8</t>
  </si>
  <si>
    <t>40 х 4</t>
  </si>
  <si>
    <t>20 х 20 х 2,0</t>
  </si>
  <si>
    <t>ед. изм.</t>
  </si>
  <si>
    <t>ф 6,5</t>
  </si>
  <si>
    <t>50 х 5</t>
  </si>
  <si>
    <t>80 х 40 х 2,0</t>
  </si>
  <si>
    <t>125 х 125 х 8</t>
  </si>
  <si>
    <r>
      <t xml:space="preserve">du 32 х 3,2      1 1/4 </t>
    </r>
    <r>
      <rPr>
        <sz val="9"/>
        <rFont val="Arial Cyr"/>
        <family val="0"/>
      </rPr>
      <t>(38)</t>
    </r>
  </si>
  <si>
    <t xml:space="preserve">30 х 4  </t>
  </si>
  <si>
    <t>du 15 х 2,8        1/2  (21)</t>
  </si>
  <si>
    <t xml:space="preserve">25 х 4  </t>
  </si>
  <si>
    <r>
      <t xml:space="preserve">du 20 х 2,8 </t>
    </r>
    <r>
      <rPr>
        <sz val="9"/>
        <rFont val="Arial Cyr"/>
        <family val="0"/>
      </rPr>
      <t xml:space="preserve">       3/4  (26)</t>
    </r>
  </si>
  <si>
    <t>40 х 40 х 1,5</t>
  </si>
  <si>
    <t>1,50 х 6,0</t>
  </si>
  <si>
    <t>80 х 6</t>
  </si>
  <si>
    <t>100 х 50 х 3,0</t>
  </si>
  <si>
    <t>розница        м/п</t>
  </si>
  <si>
    <t>50 х 50 х 1,8</t>
  </si>
  <si>
    <t>Лист г/к 1,5 * 1,25 х 2,50</t>
  </si>
  <si>
    <t>Лист г/к 2 * 1,25 х 2,50</t>
  </si>
  <si>
    <t>Лист г/к 3 * 1,25 х 2,50</t>
  </si>
  <si>
    <t>Лист г/к 4 * 1,50 х 6,0</t>
  </si>
  <si>
    <t>Лист г/к 6 * 1,50 х 6,0</t>
  </si>
  <si>
    <t>Лист г/к 8 * 1,50 х 6,0</t>
  </si>
  <si>
    <t>Лист г/к 10 * 1,50 х 6,0</t>
  </si>
  <si>
    <t>Лист х/к 1,5 * 1,25 х 2,50</t>
  </si>
  <si>
    <t>100 х 100 х 3,0</t>
  </si>
  <si>
    <t>80 х 60 х 2,0</t>
  </si>
  <si>
    <t>Лист х/к 0,8 * 1,25 х 2,50</t>
  </si>
  <si>
    <t>Труба Э/С 89 х 3,5</t>
  </si>
  <si>
    <t>Труба Э/С 108 х 3,5</t>
  </si>
  <si>
    <t>Труба Э/С 133 х 4,0</t>
  </si>
  <si>
    <t>Адрес: 142116, Московская обл., Подольский р-н, п. Домодедовское ш., д. 1</t>
  </si>
  <si>
    <t>du 25 х 2,8        1     (30)</t>
  </si>
  <si>
    <t>60 х 5</t>
  </si>
  <si>
    <t>50 х 50 х 4</t>
  </si>
  <si>
    <t>25 х 25 х 4</t>
  </si>
  <si>
    <t>120 х 120 х 3,0</t>
  </si>
  <si>
    <t>140 х 140 х 4,0</t>
  </si>
  <si>
    <t>120 х 120 х 4,0</t>
  </si>
  <si>
    <t xml:space="preserve">ООО "МЕТАЛЛОПТ" </t>
  </si>
  <si>
    <t xml:space="preserve">du 40 х 3,0    </t>
  </si>
  <si>
    <t>76 х 3,0</t>
  </si>
  <si>
    <t>Труба Э/СПШ 76 х 3</t>
  </si>
  <si>
    <t>60 х 40 х 3,0</t>
  </si>
  <si>
    <t>30 х 15 х 1,5</t>
  </si>
  <si>
    <t>30 х 20 х 1,5</t>
  </si>
  <si>
    <t>Труба Э/С 159 x 4,5</t>
  </si>
  <si>
    <t>50 х 50 х 2,0</t>
  </si>
  <si>
    <t>80 х 60 х 3,0</t>
  </si>
  <si>
    <t>ПРАЙС - ЛИСТ</t>
  </si>
  <si>
    <t>Ф 25</t>
  </si>
  <si>
    <t>Эл. почта: mmetallopt@mail.ru</t>
  </si>
  <si>
    <t>Резка</t>
  </si>
  <si>
    <t>100 х 6</t>
  </si>
  <si>
    <t>100 х 100 х 10</t>
  </si>
  <si>
    <t>100 х 100 х 8</t>
  </si>
  <si>
    <t>шт</t>
  </si>
  <si>
    <t>Круг отрезной по металлу  125*1,2*22,2</t>
  </si>
  <si>
    <t>Круг отрезной по металлу  125*2,5*22,2</t>
  </si>
  <si>
    <t>Круг отрезной по металлу  230*2,5*22,2</t>
  </si>
  <si>
    <t>Круг отрезной по металлу  300*3,0*32</t>
  </si>
  <si>
    <t>Круг отрезной по металлу  350*3,5*25,4</t>
  </si>
  <si>
    <t>Круг отрезной по металлу  400*4,0*32</t>
  </si>
  <si>
    <t>Электроды МР-3С*2мм (1 кг)</t>
  </si>
  <si>
    <t>кг</t>
  </si>
  <si>
    <t>Электроды МР-3С*2,5мм (1 кг)</t>
  </si>
  <si>
    <t>Электроды МР-3С*3мм (1 кг)</t>
  </si>
  <si>
    <t>Электроды МР-3С*3мм (5 кг)</t>
  </si>
  <si>
    <t>Круг отрезной по металлу  125*1,0*22</t>
  </si>
  <si>
    <t xml:space="preserve">Круг отрезной по металлу  230*2,0*22 </t>
  </si>
  <si>
    <t>Круг отрезной по металлу  230*2,5*22</t>
  </si>
  <si>
    <t>Проволка ф 1,2</t>
  </si>
  <si>
    <t>Лист г/к 2,5 * 1,25 х 2,50</t>
  </si>
  <si>
    <t>80 х 80 х 4,0</t>
  </si>
  <si>
    <t>50 х 50 х 3,0</t>
  </si>
  <si>
    <t>60 х 60 х 3,0</t>
  </si>
  <si>
    <t>Круг отрезной по металлу  230*3,0*22,2</t>
  </si>
  <si>
    <t>75 х 75 х 5</t>
  </si>
  <si>
    <t>Часы работы офиса :  9.00 до 18.00</t>
  </si>
  <si>
    <t>Сетка 100 х 100 х 3 (1,0х2,0)</t>
  </si>
  <si>
    <t>Сетка 100 х 100 х 3 (1,5х2,0)</t>
  </si>
  <si>
    <t>Сетка 100 х 100 х 4 (1,0х2,0)</t>
  </si>
  <si>
    <t>Сетка 100 х 100 х 4 (1,5х2,0)</t>
  </si>
  <si>
    <t>Сетка в картах</t>
  </si>
  <si>
    <t>Заглушка на пр.тр. (40х40мм)</t>
  </si>
  <si>
    <t>Заглушка на пр.тр. (50х50мм)</t>
  </si>
  <si>
    <t>Заглушка на пр.тр. (60х60мм)</t>
  </si>
  <si>
    <t>Заглушка на пр.тр. (80х80мм)</t>
  </si>
  <si>
    <t>Заглушка на пр.тр. (100х100мм)</t>
  </si>
  <si>
    <t>Заглушка на тр. Ф 40</t>
  </si>
  <si>
    <t>Заглушка на тр. Ф 50</t>
  </si>
  <si>
    <t>Заглушка на тр. Ф 76</t>
  </si>
  <si>
    <t>Заглушка на тр. Ф 89</t>
  </si>
  <si>
    <t>Заглушка на тр. Ф 108</t>
  </si>
  <si>
    <t xml:space="preserve">Труба оцинкованная ф 15 х 2,8     </t>
  </si>
  <si>
    <t xml:space="preserve">Труба оцинкованная ф 20 х 2,8       </t>
  </si>
  <si>
    <t xml:space="preserve">Труба оцинкованная ф 25 х 2,8      </t>
  </si>
  <si>
    <t xml:space="preserve">Труба оцинкованная ф 32 х 3,2    </t>
  </si>
  <si>
    <t>Труба оцинкованная ф 40 х 3,5</t>
  </si>
  <si>
    <t>Труба оцинкованная ф 76 х 3,5</t>
  </si>
  <si>
    <t>Сетка 50 х 50 х 3 (1,0х2,0)</t>
  </si>
  <si>
    <t>Сетка 50 х 50 х 3 (0,5х2,0)</t>
  </si>
  <si>
    <t>Сетка 50 х 50 х 4 (0,5х2,0)</t>
  </si>
  <si>
    <t>Петли гаражные ф 12</t>
  </si>
  <si>
    <t>Петли гаражные ф 14</t>
  </si>
  <si>
    <t>Петли гаражные ф 16</t>
  </si>
  <si>
    <t>Петли гаражные ф 18</t>
  </si>
  <si>
    <t>Петли гаражные ф 20</t>
  </si>
  <si>
    <t>Петли гаражные ф 22</t>
  </si>
  <si>
    <t>Петли гаражные ф 25</t>
  </si>
  <si>
    <t>Петли гаражные ф 28</t>
  </si>
  <si>
    <t>Петли гаражные ф 30</t>
  </si>
  <si>
    <t>Петли гаражные ф 32</t>
  </si>
  <si>
    <t>Петли гаражные ф 36</t>
  </si>
  <si>
    <t>Петли гаражные ф 40</t>
  </si>
  <si>
    <t>25 х 25 х 2,0</t>
  </si>
  <si>
    <t xml:space="preserve">ф 15 х 2,8 оц    </t>
  </si>
  <si>
    <r>
      <t>ф 20 х 2,8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оц  </t>
    </r>
    <r>
      <rPr>
        <sz val="9"/>
        <rFont val="Arial Cyr"/>
        <family val="0"/>
      </rPr>
      <t xml:space="preserve">   </t>
    </r>
  </si>
  <si>
    <t xml:space="preserve">ф 25 х 2,8 оц      </t>
  </si>
  <si>
    <t xml:space="preserve">ф 32 х 3,2 оц    </t>
  </si>
  <si>
    <t>ф 40 х 3,5 оц</t>
  </si>
  <si>
    <t>ф 76 х 3,5 оц</t>
  </si>
  <si>
    <t>50 х 25 х 2,0</t>
  </si>
  <si>
    <t>100 х 5</t>
  </si>
  <si>
    <t>150 х 5</t>
  </si>
  <si>
    <t>Лист рифленный 4,0 * 1,50 х 6,0</t>
  </si>
  <si>
    <t>60 х 60 х 2,5</t>
  </si>
  <si>
    <t>80 х 40 х 2,5</t>
  </si>
  <si>
    <t>Лист г/к 16 * 1,50 х 6,0</t>
  </si>
  <si>
    <t>Труба пр. 60 х 60 х 2,5   дл.6,05</t>
  </si>
  <si>
    <t>Сетка 50 х 50 х 4 (1,0х2,0)</t>
  </si>
  <si>
    <t>Перчатки  х/б (белые)</t>
  </si>
  <si>
    <t>Лист х/к 2,0 * 1,25 х 2,50</t>
  </si>
  <si>
    <t>Лист г/к 20 * 1,50 х 6,0</t>
  </si>
  <si>
    <t>Лист х/к 1,0 * 1,25 х 2,50</t>
  </si>
  <si>
    <t>Сетка ЦПВС 15/0,5мм*рулон 1х5 м</t>
  </si>
  <si>
    <t>Сетка ЦПВС 15/0,5мм*оцин.рулон 1х5 м</t>
  </si>
  <si>
    <t>Сетка ЦПВС 40/0,5мм*рулон 1х9 м</t>
  </si>
  <si>
    <t>Сетка ЦПВС 40/0,7мм*рулон 1х8 м</t>
  </si>
  <si>
    <t>Сетка ЦПВС 40/0,7мм*оцин.рулон 1х8 м</t>
  </si>
  <si>
    <t>Сетка ЦПВС 40/1,2мм*рулон 1х6 м</t>
  </si>
  <si>
    <t>от 1рул</t>
  </si>
  <si>
    <t>от 1 шт</t>
  </si>
  <si>
    <t>Сетка свар.оцинк. 25 х 25 х 1,6* 1 х 25</t>
  </si>
  <si>
    <t>Сетка свар.оцинк. 25 х 25 х 1,6* 1 х 50</t>
  </si>
  <si>
    <t xml:space="preserve">Сетка свар.оцинк. 50 х 50 х 1,6* 1,5 х 45 </t>
  </si>
  <si>
    <t>Сетка свар.оцинк. 50 х 50 х 1,6* 1,5 х 45</t>
  </si>
  <si>
    <t>100 х 10</t>
  </si>
  <si>
    <t>60 х 6</t>
  </si>
  <si>
    <t>Сетка рабица оцин. 50 х 50 х 1,6* 1,5 х 10</t>
  </si>
  <si>
    <t>Сетка рабица оцинк. 50 х 50 х 1,6* 1,5 х 10</t>
  </si>
  <si>
    <t>от 50 шт</t>
  </si>
  <si>
    <t>от 100 шт</t>
  </si>
  <si>
    <t>Сетка 100 х 100 х 5 (1,5х2,0)</t>
  </si>
  <si>
    <t>Сетка 100 х 150 х 5 (1,5х2,0)</t>
  </si>
  <si>
    <t>150 х 150 х 4,0</t>
  </si>
  <si>
    <t>120 х 60 х 3,0</t>
  </si>
  <si>
    <t>120 х 40 х 3,0</t>
  </si>
  <si>
    <t>Сетка свар.оцинк. 25 х 50 х 1,6* 1 х 50</t>
  </si>
  <si>
    <t>Сетка свар.оцинк. 25 х 50 х 1,6* 1,5 х 50</t>
  </si>
  <si>
    <t>Сетка свар.оцинк. 50 х 50 х 1,6* 1,8 х 50</t>
  </si>
  <si>
    <t>Сетка свар.оцинк. 50 х 50 х 1,6* 2,0 х 50</t>
  </si>
  <si>
    <t>Сетка сварн.черн.50 х 50 х 1,6* 0,2 х 50</t>
  </si>
  <si>
    <t>Сетка сварн.черн.50 х 50 х 1,6* 0,3 х 50</t>
  </si>
  <si>
    <t>Сетка сварн.черн.50 х 50 х 1,6* 0,35 х 50</t>
  </si>
  <si>
    <t>от  1 рул</t>
  </si>
  <si>
    <t>от 1 рул</t>
  </si>
  <si>
    <t>от 5 рул</t>
  </si>
  <si>
    <t>Сетка рабица оцинк. 50 х 50 х 1,6* 1,8 х 10</t>
  </si>
  <si>
    <t>Сетка рабица оцинк. 50 х 50 х 1,6* 2,0 х 10</t>
  </si>
  <si>
    <t>Сетка рабица оцин. 50 х 50 х 1,6* 1,8 х 10</t>
  </si>
  <si>
    <t>Сетка рабица оцин. 50 х 50 х 1,6* 2,0 х 10</t>
  </si>
  <si>
    <t>60 х 60 х 1,5</t>
  </si>
  <si>
    <t>50 х 50 х 1,5</t>
  </si>
  <si>
    <t>Резка, доставка</t>
  </si>
  <si>
    <t>Сетка сварн.черн.50 х 50 х 1,6* 0,15 х 50</t>
  </si>
  <si>
    <t>Сетка сварн.черн.50 х 50 х 1,6* 0,25 х 50</t>
  </si>
  <si>
    <t>Сетка сварн.черн.50 х 50 х 1,6* 0,5 х 50</t>
  </si>
  <si>
    <t>du 50 х 3,0</t>
  </si>
  <si>
    <t>С21 0,4*1,0,5 х 2,0 оцин.</t>
  </si>
  <si>
    <t xml:space="preserve">Ф 32   </t>
  </si>
  <si>
    <t>120 х 120 х 5,0</t>
  </si>
  <si>
    <t>Труба Э/СПШ 57 х 3,5</t>
  </si>
  <si>
    <t>Отвод ф 20 (26,8)</t>
  </si>
  <si>
    <t>Отвод ф 15 (21,3)</t>
  </si>
  <si>
    <t>Отвод ф 25 (33,5)</t>
  </si>
  <si>
    <t>Отвод ф 32 (42,3)</t>
  </si>
  <si>
    <t>Отвод ф 40 (48,0)</t>
  </si>
  <si>
    <t>Отвод ф 50 (57,0)</t>
  </si>
  <si>
    <t>Отвод ф 65 (76,0)</t>
  </si>
  <si>
    <t>Отвод ф 80 (89,0)</t>
  </si>
  <si>
    <t>Отвод ф 100 (108,0)</t>
  </si>
  <si>
    <t>Отвод оцинк. Ф 15 (21,3)</t>
  </si>
  <si>
    <t>Отвод оцинк. Ф 20 (26,8)</t>
  </si>
  <si>
    <t>Отвод оцинк. Ф 25 (33,5)</t>
  </si>
  <si>
    <t>Отвод оцинк. Ф 32 (42,4)</t>
  </si>
  <si>
    <t>Отвод оцинк. Ф 40 (48,0)</t>
  </si>
  <si>
    <t>Отвод оцинк. Ф 50 (57,0)</t>
  </si>
  <si>
    <t>Заглушка на пр.тр. (25х25мм)</t>
  </si>
  <si>
    <t>25 х 25</t>
  </si>
  <si>
    <t>40 х 40 х 3,0</t>
  </si>
  <si>
    <t>80 х 80 х 2,0</t>
  </si>
  <si>
    <t>Сетка свар.оцинк. 25 х 12,5 х 1,6* 1 х 45</t>
  </si>
  <si>
    <t>2,0 х 6,0</t>
  </si>
  <si>
    <t>Лист г/к 10 * 2,0 х 6,0</t>
  </si>
  <si>
    <t>Проволка ф 2,0</t>
  </si>
  <si>
    <t>60 х 30 х 1,5</t>
  </si>
  <si>
    <t>Сетка сварн.черн.50 х 50 х 1,6* 1,0 х 45</t>
  </si>
  <si>
    <t>Сетка сварн.черн.50 х 50 х 1,6* 1,5 х 45</t>
  </si>
  <si>
    <t>1,35 х 2,50</t>
  </si>
  <si>
    <t>180 х 180 х 8,0</t>
  </si>
  <si>
    <t>180 х 140 х 5,0</t>
  </si>
  <si>
    <t>80 х 40 х 3,0</t>
  </si>
  <si>
    <t>Лист г/к 5 * 1,50 х 6,0</t>
  </si>
  <si>
    <t>Труба пр. 180 х 180 х 8,0  дл.12,05</t>
  </si>
  <si>
    <t>75 х 50 х 5</t>
  </si>
  <si>
    <t>89 х 3,0</t>
  </si>
  <si>
    <t>60 х 30 х 2,5</t>
  </si>
  <si>
    <t>80 х 60 х 4,0</t>
  </si>
  <si>
    <t>Труба пр. 60 х 30 х 2,5   дл.6,05</t>
  </si>
  <si>
    <t>60 х 40 х 1,5</t>
  </si>
  <si>
    <t>Сетка пластик/рабица 70х70*1,0х10</t>
  </si>
  <si>
    <t>Сетка пластик/рабица 70х70* 1,0х10</t>
  </si>
  <si>
    <t>Лист х/к 1,2 * 1,25 х 2,50</t>
  </si>
  <si>
    <t>10р</t>
  </si>
  <si>
    <t>Ф 18</t>
  </si>
  <si>
    <t>100 х 100 х 2,5</t>
  </si>
  <si>
    <t>1,50 х 3,0</t>
  </si>
  <si>
    <t>Лист г/к 4 * 1,50 х 3,0</t>
  </si>
  <si>
    <t>Заглушка на пр.тр. (15х15мм)</t>
  </si>
  <si>
    <t>Заглушка на пр.тр. (20х20мм)</t>
  </si>
  <si>
    <t>Заглушка на пр.тр. (20х40мм)</t>
  </si>
  <si>
    <t>Заглушка на пр.тр. (60х80мм)</t>
  </si>
  <si>
    <t>Лист х/к 3,0 * 1,25 х 2,50</t>
  </si>
  <si>
    <t>Лист оцинкованный 0,7*1,25 х 2,50</t>
  </si>
  <si>
    <t>Лист оцинкованный 0,6*1,25 х 2,50</t>
  </si>
  <si>
    <t>80 х 80 х 2,5</t>
  </si>
  <si>
    <t>Квадрат 10 х 10   дл. 6,0</t>
  </si>
  <si>
    <t>Квадрат 14 х 14   дл. 6,0</t>
  </si>
  <si>
    <t>Полоса 20 х 4  дл. 6,0</t>
  </si>
  <si>
    <t>Полоса 25 х 4  дл. 6,0</t>
  </si>
  <si>
    <t>Полоса 30 х 4  дл. 6,0</t>
  </si>
  <si>
    <t>Полоса 40 х 4  дл. 6,0</t>
  </si>
  <si>
    <t>Полоса 50 х 5  дл. 6,0</t>
  </si>
  <si>
    <t>Полоса 60 х 5  дл. 6,0</t>
  </si>
  <si>
    <t>Полоса 80 х 6  дл. 6,0</t>
  </si>
  <si>
    <t>Полоса 100 х 5  дл. 6,0</t>
  </si>
  <si>
    <t>Полоса 100 х 6  дл. 6,0</t>
  </si>
  <si>
    <t>Полоса 100 х 10  дл. 6,0</t>
  </si>
  <si>
    <t>Полоса 150 х 5  дл. 6,0</t>
  </si>
  <si>
    <t>Труба пр. 15 х 15 х 1,5   дл.6,0</t>
  </si>
  <si>
    <t>Труба пр. 20 х 10 х 1,5   дл.6,0</t>
  </si>
  <si>
    <t>Труба пр. 20 х 20 х 1,5   дл.6,0</t>
  </si>
  <si>
    <t>Труба пр. 20 х 20 х 2,0   дл.6,0</t>
  </si>
  <si>
    <t>Труба пр. 25 х 25 х 1,5   дл.6,0</t>
  </si>
  <si>
    <t>Труба пр. 25 х 25 х 2,0   дл.6,0</t>
  </si>
  <si>
    <t>Труба пр. 30 х 15 х 1,5   дл.6,0</t>
  </si>
  <si>
    <t>Труба пр. 30 х 20 х 1,5   дл.6,0</t>
  </si>
  <si>
    <t>Труба пр. 30 х 30 х 1,5   дл.6,0</t>
  </si>
  <si>
    <t>Труба пр. 40 х 20 х 1,5   дл.6,0</t>
  </si>
  <si>
    <t>Труба пр. 40 х 20 х 2,0   дл.6,0</t>
  </si>
  <si>
    <t>Труба пр. 40 х 25 х 1,5   дл.6,0</t>
  </si>
  <si>
    <t>Труба пр. 40 х 25 х 2,0   дл.6,0</t>
  </si>
  <si>
    <t>Труба пр. 40 х 40 х 1,5   дл.6,0</t>
  </si>
  <si>
    <t>Труба пр. 40 х 40 х 2,0   дл.6,0</t>
  </si>
  <si>
    <t>Труба пр. 40 х 40 х 3,0   дл.6,0</t>
  </si>
  <si>
    <t>Труба пр. 50 х 25 х 1,5   дл.6,0</t>
  </si>
  <si>
    <t>Труба пр. 50 х 25 х 2,0   дл.6,0</t>
  </si>
  <si>
    <t>Труба пр. 50 х 50 х 1,5   дл.6,0</t>
  </si>
  <si>
    <t>Труба пр. 50 х 50 х 2,0   дл.6,0</t>
  </si>
  <si>
    <t>Труба пр. 50 х 50 х 3,0   дл.6,0</t>
  </si>
  <si>
    <t>Труба пр. 60 х 30 х 1,5   дл.6,0</t>
  </si>
  <si>
    <t>Труба пр. 60 х 30 х 2,0   дл.6,0</t>
  </si>
  <si>
    <t>Труба пр. 60 х 40 х 1,5   дл.6,0</t>
  </si>
  <si>
    <t>Труба пр. 60 х 40 х 2,0   дл.6,0</t>
  </si>
  <si>
    <t>Труба пр. 60 х 40 х 3,0   дл.6,0</t>
  </si>
  <si>
    <t>Труба пр. 60 х 60 х 2,0   дл.6,0</t>
  </si>
  <si>
    <t>Труба пр. 60 х 60 х 3,0   дл.6,0</t>
  </si>
  <si>
    <t>Труба пр. 80 х 40 х 2,0   дл.6,0</t>
  </si>
  <si>
    <t>Труба пр. 80 х 40 х 2,5   дл.6,0</t>
  </si>
  <si>
    <t>Труба пр. 80 х 60 х 2,0   дл.6,0</t>
  </si>
  <si>
    <t>Труба пр. 80 х 60 х 3,0   дл.6,0</t>
  </si>
  <si>
    <t>Труба пр. 80 х 60 х 4,0   дл.6,0</t>
  </si>
  <si>
    <t>Труба пр. 80 х 80 х 2,0   дл.6,0</t>
  </si>
  <si>
    <t>Труба пр. 80 х 80 х 2,5   дл.12,0</t>
  </si>
  <si>
    <t>Труба пр. 80 х 80 х 3,0   дл. 12,0</t>
  </si>
  <si>
    <t>Труба пр. 80 х 80 х 4,0   дл. 12,0</t>
  </si>
  <si>
    <t>Труба пр. 100 х 100 х 3,0  дл.12,0</t>
  </si>
  <si>
    <t>Труба пр. 100 х 100 х 4,0  дл.12,0</t>
  </si>
  <si>
    <t>Труба пр. 120 х 40 х 3,0  дл.6,0</t>
  </si>
  <si>
    <t>Труба пр. 120 х 120 х 3,0  дл.12,0</t>
  </si>
  <si>
    <t>Труба пр. 120 х 120 х 4,0  дл.12,0</t>
  </si>
  <si>
    <t>Труба пр. 120 х 120 х 5,0  дл.12,0</t>
  </si>
  <si>
    <t>Труба пр. 140 х 140 х 4,0  дл.12,0</t>
  </si>
  <si>
    <t>Труба пр. 150 х 150 х 4,0  дл.12,0</t>
  </si>
  <si>
    <t>Труба пр. 180 х 140 х 5,0  дл.12,0</t>
  </si>
  <si>
    <t>Уголок 75 х 75 х 6  дл. 12,0</t>
  </si>
  <si>
    <t>Уголок 100 х 100 х 7  дл.12,0</t>
  </si>
  <si>
    <t>Уголок 100 х 100 х 8  дл.12,0</t>
  </si>
  <si>
    <t>Уголок 100 х 100 х 10  дл.12,0</t>
  </si>
  <si>
    <t>Уголок 125 х 125 х 8  дл.12,0</t>
  </si>
  <si>
    <t>Швеллер 16  дл. 12,0</t>
  </si>
  <si>
    <t>Швеллер 18  дл. 12,0</t>
  </si>
  <si>
    <t>Швеллер 22  дл. 12,0</t>
  </si>
  <si>
    <t>Швеллер 24  дл. 12,0</t>
  </si>
  <si>
    <t>Швеллер 40  дл. 12,0</t>
  </si>
  <si>
    <t>12 /11,75</t>
  </si>
  <si>
    <t>Труба пр. 120 х 60 х 3,0  дл.12,0</t>
  </si>
  <si>
    <t>Труба пр. 60 х 60 х 1,5   дл.6,0</t>
  </si>
  <si>
    <t>Балка 20 К1</t>
  </si>
  <si>
    <t>Балка 20 К2</t>
  </si>
  <si>
    <t>Балка 25 К1</t>
  </si>
  <si>
    <t>Балка 25 К2</t>
  </si>
  <si>
    <t>Балка 30 Б1</t>
  </si>
  <si>
    <t>Балка 30 Б2</t>
  </si>
  <si>
    <t>Балка 30 К1</t>
  </si>
  <si>
    <t>Балка 30 К2</t>
  </si>
  <si>
    <t>Балка 30 Ш2</t>
  </si>
  <si>
    <t>Балка 35 Б2</t>
  </si>
  <si>
    <t>Балка 35 К1</t>
  </si>
  <si>
    <t>Балка 35 К2</t>
  </si>
  <si>
    <t>Балка 35 Ш2</t>
  </si>
  <si>
    <t>тн</t>
  </si>
  <si>
    <t>Труба пр. 30 х 30 х 2,0   дл.6,0</t>
  </si>
  <si>
    <t>30 х 30 х 2,0</t>
  </si>
  <si>
    <t>219 х 4,5</t>
  </si>
  <si>
    <t>Труба Э/С 219 x 4,5</t>
  </si>
  <si>
    <t xml:space="preserve">Проволка ф 4,0 </t>
  </si>
  <si>
    <t>Уголок 75 х 50 х 5 дл. 12,0</t>
  </si>
  <si>
    <t>Ф 30</t>
  </si>
  <si>
    <t>80 х 5</t>
  </si>
  <si>
    <t>Круг Ф 30  дл. 6,0</t>
  </si>
  <si>
    <t xml:space="preserve"> Б 10</t>
  </si>
  <si>
    <t>Б 12 Б1</t>
  </si>
  <si>
    <t>Б 16 Б1</t>
  </si>
  <si>
    <t>Б 25 Б2</t>
  </si>
  <si>
    <t>Б 35 Б1</t>
  </si>
  <si>
    <t xml:space="preserve">                            Квадрат</t>
  </si>
  <si>
    <t xml:space="preserve">                          Балка</t>
  </si>
  <si>
    <t xml:space="preserve">                          Арматура А III</t>
  </si>
  <si>
    <t xml:space="preserve">                       КРУГ / Арматура А I</t>
  </si>
  <si>
    <t>Лист г/к</t>
  </si>
  <si>
    <t xml:space="preserve">Лист х/к </t>
  </si>
  <si>
    <t>Лист рифл.</t>
  </si>
  <si>
    <t>20 х 20 х 1,5</t>
  </si>
  <si>
    <t>20 х 10 х 1,5</t>
  </si>
  <si>
    <t>32 х 32 х 4</t>
  </si>
  <si>
    <t>4                   ( 9м2)</t>
  </si>
  <si>
    <t>5                   ( 9м2)</t>
  </si>
  <si>
    <t>6                   ( 9м2)</t>
  </si>
  <si>
    <t>8                   ( 9м2)</t>
  </si>
  <si>
    <t>10                   ( 9м2)</t>
  </si>
  <si>
    <t>12                   ( 9м2)</t>
  </si>
  <si>
    <t>20                   ( 9м2)</t>
  </si>
  <si>
    <t>16                 ( 9м2)</t>
  </si>
  <si>
    <t>10                  ( 12м2)</t>
  </si>
  <si>
    <t>Заглушка на пр.тр. (50х25мм)</t>
  </si>
  <si>
    <t>Заглушка на пр.тр. (80х40мм)</t>
  </si>
  <si>
    <t>Заглушка на пр.тр. (60х40мм)</t>
  </si>
  <si>
    <t>12                  ( 12м2)</t>
  </si>
  <si>
    <t>Профнастил</t>
  </si>
  <si>
    <t>Швеллер катанный</t>
  </si>
  <si>
    <t>Уголок</t>
  </si>
  <si>
    <t>Труба профильная</t>
  </si>
  <si>
    <t>25 х 25 х 3</t>
  </si>
  <si>
    <t>ф 6</t>
  </si>
  <si>
    <t>Проволка ф 5,0</t>
  </si>
  <si>
    <t xml:space="preserve">Проволка ф 3,0  </t>
  </si>
  <si>
    <t>1 м2</t>
  </si>
  <si>
    <t>2 м2</t>
  </si>
  <si>
    <t>3 м2</t>
  </si>
  <si>
    <t>Сетка сварн.черн.50 х 50 х 1,6* 1,5 х 50</t>
  </si>
  <si>
    <t>Труба пр. 100 х 100 х 2,5  дл.12,0</t>
  </si>
  <si>
    <t>1 шт</t>
  </si>
  <si>
    <t>50 х 4</t>
  </si>
  <si>
    <t>Труба оцинкованная ф 25 х 3,2</t>
  </si>
  <si>
    <t xml:space="preserve">ф 25 х 3,2 оц      </t>
  </si>
  <si>
    <t>Б 20 Б1</t>
  </si>
  <si>
    <t>Уголок 50 х 50 х 5  дл. 6,0</t>
  </si>
  <si>
    <t>32 х 32 х 3</t>
  </si>
  <si>
    <t>Уголок 25 х 25 х 3 дл. 6,0</t>
  </si>
  <si>
    <t>Уголок 32 х 32 х 3 дл. 6,0</t>
  </si>
  <si>
    <t>140 х 140 х 5,0</t>
  </si>
  <si>
    <t>Труба Ф 25 х 2,8  дл. 10,5</t>
  </si>
  <si>
    <t>Труба Ф 32 х 3,2  дл. 10,5</t>
  </si>
  <si>
    <t>Труба Ф 50 х 3,0  дл. 10,5</t>
  </si>
  <si>
    <t>30                   ( 9 м2)</t>
  </si>
  <si>
    <t>40 х 40 х 3</t>
  </si>
  <si>
    <t>35 х 35 х 3</t>
  </si>
  <si>
    <t>140 х 140 х 10</t>
  </si>
  <si>
    <t>Уголок 140 х 140 х 10</t>
  </si>
  <si>
    <t>Уголок 35 х 35 х 4  дл.6,0</t>
  </si>
  <si>
    <t>Лист г/к 30 * 1,50 х 6,0</t>
  </si>
  <si>
    <t>1,0х2,0</t>
  </si>
  <si>
    <t>100 х 100 х 5,0</t>
  </si>
  <si>
    <t>Лист ПВЛ 406*1,0 х 3,0</t>
  </si>
  <si>
    <t>Труба пр. 100 х 100 х 5,0  дл.12,0</t>
  </si>
  <si>
    <t>Труба пр. 140 х 140 х 5,0  дл.12,0</t>
  </si>
  <si>
    <t>Б 18 Б1</t>
  </si>
  <si>
    <t>10 У</t>
  </si>
  <si>
    <t>18 У</t>
  </si>
  <si>
    <t>Труба Э/С 89 х 3,0</t>
  </si>
  <si>
    <t>180 х 140 х 7,0</t>
  </si>
  <si>
    <t>Полоса 60 х 6  дл. 6,0</t>
  </si>
  <si>
    <t>Труба Ф 40 х 3,0  дл. 10,5</t>
  </si>
  <si>
    <t xml:space="preserve">Квадрат 8 х 8  </t>
  </si>
  <si>
    <t>4                   ( 4,5м2)</t>
  </si>
  <si>
    <t>1,25 х 2,49</t>
  </si>
  <si>
    <t>Тел.8 (916) 020 - 33 - 22;    8 (495) 134 - 44 - 66</t>
  </si>
  <si>
    <t>20                   ( 12м2)</t>
  </si>
  <si>
    <t>Лист г/к 20 * 2,0 х 6,0</t>
  </si>
  <si>
    <t>150 х 150 х 5,0</t>
  </si>
  <si>
    <t>Уголок 40 х 40 х 4  дл.6,0</t>
  </si>
  <si>
    <t>60 х 30 х 3,0</t>
  </si>
  <si>
    <t>Б/Нал</t>
  </si>
  <si>
    <t>НАЛ</t>
  </si>
  <si>
    <t>Швеллер 6,5 дл. 6,0</t>
  </si>
  <si>
    <t>80 х 4</t>
  </si>
  <si>
    <t>Труба Э/СПШ 57 х 3,0</t>
  </si>
  <si>
    <t>Уголок 25 х 25 х 4 дл. 6,0</t>
  </si>
  <si>
    <t>100 х 50 х 2,0</t>
  </si>
  <si>
    <t>Ф 10 - 500</t>
  </si>
  <si>
    <t>Ф 12 - 500</t>
  </si>
  <si>
    <t>Ф 10 - 500С</t>
  </si>
  <si>
    <t>Ф 12 - 500С</t>
  </si>
  <si>
    <t xml:space="preserve">Арматура  А500С ф 6   </t>
  </si>
  <si>
    <t xml:space="preserve">Арматура  А500С ф 8 </t>
  </si>
  <si>
    <t xml:space="preserve">Арматура  А500С ф 10  </t>
  </si>
  <si>
    <t xml:space="preserve">Арматура  А500С ф 12  </t>
  </si>
  <si>
    <t xml:space="preserve">Арматура  А500С ф 14  </t>
  </si>
  <si>
    <t xml:space="preserve">Арматура  А500С ф 16  </t>
  </si>
  <si>
    <t xml:space="preserve">Арматура  А500С ф 18  </t>
  </si>
  <si>
    <t xml:space="preserve">Арматура  А500С ф 20 </t>
  </si>
  <si>
    <t xml:space="preserve">Арматура  А500С ф 32  </t>
  </si>
  <si>
    <t>120 х 80 х 4,0</t>
  </si>
  <si>
    <t>Лист рифленный 3,0 * 1,25 х 2,5</t>
  </si>
  <si>
    <t>Квадрат 12 х 12   дл. 6,0</t>
  </si>
  <si>
    <t>Швеллер 14  дл. 12,0</t>
  </si>
  <si>
    <t>57 х 3,0*</t>
  </si>
  <si>
    <t>16                  ( 12м2)</t>
  </si>
  <si>
    <t>Б 14 Б1</t>
  </si>
  <si>
    <t>65*35*7</t>
  </si>
  <si>
    <t>80*40*7</t>
  </si>
  <si>
    <t>100*50*7</t>
  </si>
  <si>
    <t>120*50*7</t>
  </si>
  <si>
    <t>140*55*8</t>
  </si>
  <si>
    <t>Труба пр. 100 х 50 х 3,0 дл. 6,0</t>
  </si>
  <si>
    <t>160*60*8</t>
  </si>
  <si>
    <t>180*65*8</t>
  </si>
  <si>
    <t>200*70*10</t>
  </si>
  <si>
    <t>220*80*10</t>
  </si>
  <si>
    <t>240*90*11</t>
  </si>
  <si>
    <t>60 х 60 х 4,0</t>
  </si>
  <si>
    <t>80 х 80 х 5,0</t>
  </si>
  <si>
    <t>Труба пр. 80 х 80 х 5,0   дл. 12,0</t>
  </si>
  <si>
    <t>Труба пр. 60 х 60 х 4,0  дл.6,0</t>
  </si>
  <si>
    <t>Задвижка гаражная № 1</t>
  </si>
  <si>
    <t>Задвижка гаражная № 12</t>
  </si>
  <si>
    <t>Задвижка гаражная № 24</t>
  </si>
  <si>
    <t>Задвижка гаражная № 31</t>
  </si>
  <si>
    <t>Задвижка гаражная № 33</t>
  </si>
  <si>
    <t>Задвижка гаражная № 6</t>
  </si>
  <si>
    <t>Петли с масленкой 20/110</t>
  </si>
  <si>
    <t>Петли с масленкой 25/110</t>
  </si>
  <si>
    <t>Петли с масленкой 36/150</t>
  </si>
  <si>
    <t>Петли с масленкой 40/170</t>
  </si>
  <si>
    <t>Петля стрела 150</t>
  </si>
  <si>
    <t>Петля стрела 200</t>
  </si>
  <si>
    <t>Петля стрела 250</t>
  </si>
  <si>
    <t>Петля стрела 300</t>
  </si>
  <si>
    <t>Заглушка на пр.тр. (30х30мм)</t>
  </si>
  <si>
    <t xml:space="preserve">Б 12 </t>
  </si>
  <si>
    <t>Б 16</t>
  </si>
  <si>
    <t>90 х 90 х 6</t>
  </si>
  <si>
    <t>Уголок 90 х 90 х 6  дл.12,0</t>
  </si>
  <si>
    <t>12 х 6</t>
  </si>
  <si>
    <t xml:space="preserve"> 20 х 10 </t>
  </si>
  <si>
    <t>16 х 8</t>
  </si>
  <si>
    <t>Полоса 16 х 8  дл. 6,0</t>
  </si>
  <si>
    <t>Полоса 12 х 6  дл. 6,0</t>
  </si>
  <si>
    <t>Полоса 20 х 10  дл. 6,0</t>
  </si>
  <si>
    <t>22 П</t>
  </si>
  <si>
    <t>Электроды МР-4С*3мм (5 кг)</t>
  </si>
  <si>
    <t>Электроды 3мм АРСЕНАЛ (2,5кг)</t>
  </si>
  <si>
    <t>Электроды 3мм МОНОЛИТ (2,0кг)</t>
  </si>
  <si>
    <t>Электроды 3мм МОНОЛИТ (2,5кг)</t>
  </si>
  <si>
    <t>Электроды 4мм АРСЕНАЛ (5кг)</t>
  </si>
  <si>
    <t>Труба электросварная  (НАРУЖНИЙ РАЗМЕР)</t>
  </si>
  <si>
    <t>Труба ВГП черная (ВНУТРЕННИЙ РАЗМЕР)</t>
  </si>
  <si>
    <t>Труба оцинкованная</t>
  </si>
  <si>
    <t>Сетка 100 х 100 х 5 (2,0х3,0)</t>
  </si>
  <si>
    <t>6 м2</t>
  </si>
  <si>
    <t>108 х 3,0</t>
  </si>
  <si>
    <t>80 х 60 х 5,0</t>
  </si>
  <si>
    <t>1,5 х 4,1</t>
  </si>
  <si>
    <t>1,50 х 4,1</t>
  </si>
  <si>
    <t>Б 25Ш1</t>
  </si>
  <si>
    <t>159 х 4,0</t>
  </si>
  <si>
    <t>150 х 8</t>
  </si>
  <si>
    <t>Уголок 50 х 50 х 4  дл 6,0</t>
  </si>
  <si>
    <t>Уголок 40 х 40 х 3  дл.6,0</t>
  </si>
  <si>
    <t>Уголок 45 х 45 х 4  дл.6,0</t>
  </si>
  <si>
    <t>Швеллер 10  дл. 11,75</t>
  </si>
  <si>
    <t>Швеллер 8  дл. 12,0</t>
  </si>
  <si>
    <t xml:space="preserve">Квадрат 25 х 25  </t>
  </si>
  <si>
    <t xml:space="preserve">Квадрат 20 х 20  </t>
  </si>
  <si>
    <t xml:space="preserve">Квадрат 16 х 16  </t>
  </si>
  <si>
    <t xml:space="preserve">Круг Ф 25  </t>
  </si>
  <si>
    <t>Труба Ф 15 х 2,8  дл. 6,0/9,0</t>
  </si>
  <si>
    <t>Уголок 63 х 63 х 5  дл. 12,0</t>
  </si>
  <si>
    <t>Уголок 75 х 75 х 5  дл. 12,0</t>
  </si>
  <si>
    <t>Швеллер 12  дл. 12,0</t>
  </si>
  <si>
    <t>Труба Ф 20 х 2,8  дл. 9,0</t>
  </si>
  <si>
    <t>1,60 х 6,0</t>
  </si>
  <si>
    <t>8                   ( 9,6м2)</t>
  </si>
  <si>
    <t>10              (6,15м2)</t>
  </si>
  <si>
    <t>20               (6,15м2)</t>
  </si>
  <si>
    <t>16                (9,6м2)</t>
  </si>
  <si>
    <t>10                   ( 9,6м2)</t>
  </si>
  <si>
    <t>80 х 8</t>
  </si>
  <si>
    <r>
      <t>6,0 /</t>
    </r>
    <r>
      <rPr>
        <sz val="9"/>
        <rFont val="Arial Cyr"/>
        <family val="0"/>
      </rPr>
      <t xml:space="preserve"> 12</t>
    </r>
  </si>
  <si>
    <t>Б 25Б1</t>
  </si>
  <si>
    <t>63 х 63 х 6</t>
  </si>
  <si>
    <t>Ф 22</t>
  </si>
  <si>
    <r>
      <t xml:space="preserve">12 / </t>
    </r>
    <r>
      <rPr>
        <sz val="9"/>
        <rFont val="Arial Cyr"/>
        <family val="0"/>
      </rPr>
      <t>6,0</t>
    </r>
  </si>
  <si>
    <t>100 х 50 х 4,0</t>
  </si>
  <si>
    <t>Труба пр. 100 х 50 х 4,0 дл. 6,0</t>
  </si>
  <si>
    <t>114 х 4,0</t>
  </si>
  <si>
    <t>Б 25К2</t>
  </si>
  <si>
    <t xml:space="preserve">цена                от  Б/Н тн         </t>
  </si>
  <si>
    <t>108 х 4,0</t>
  </si>
  <si>
    <t>Проволка ф 6,0</t>
  </si>
  <si>
    <t>16 х 1,0</t>
  </si>
  <si>
    <t>16 х 1,2</t>
  </si>
  <si>
    <r>
      <rPr>
        <sz val="9"/>
        <rFont val="Arial Cyr"/>
        <family val="0"/>
      </rPr>
      <t>12</t>
    </r>
    <r>
      <rPr>
        <b/>
        <sz val="9"/>
        <rFont val="Arial Cyr"/>
        <family val="0"/>
      </rPr>
      <t xml:space="preserve"> / 10,5</t>
    </r>
  </si>
  <si>
    <t>16                 (4,5м2)</t>
  </si>
  <si>
    <t>160 х 160 х 5,0</t>
  </si>
  <si>
    <t xml:space="preserve">ф 57 х 3,5 оц     </t>
  </si>
  <si>
    <t>7,80 / 6,0</t>
  </si>
  <si>
    <t xml:space="preserve">Труба оцинкованная ф 57 х 3,5     </t>
  </si>
  <si>
    <t>ф 159 х 4,5 оц</t>
  </si>
  <si>
    <t>ф 89 х 4,0 оц</t>
  </si>
  <si>
    <t>Труба оцинкованная ф 159 х 4,5</t>
  </si>
  <si>
    <t>Труба оцинкованная ф 89 х 4,0</t>
  </si>
  <si>
    <t>6* 1,0 х 2,5</t>
  </si>
  <si>
    <t>Лист ПВЛ 606*1,0 х 2,5</t>
  </si>
  <si>
    <t>Б/Нал/м</t>
  </si>
  <si>
    <t>Наличные/м</t>
  </si>
  <si>
    <t xml:space="preserve">цена                    Б/Н/тн                       </t>
  </si>
  <si>
    <t>Адрес: 142116, Московская обл., Подольский р-н,  Домодедовское ш., д. 1</t>
  </si>
  <si>
    <t>6,0 / 12,0</t>
  </si>
  <si>
    <t>180 х 100 х 4,0</t>
  </si>
  <si>
    <t>КРУПНЫЙ ОПТ</t>
  </si>
  <si>
    <t>8 (963) 720 70 70</t>
  </si>
  <si>
    <t>1,50 х 4,85</t>
  </si>
  <si>
    <t>14              (7,28м2)</t>
  </si>
  <si>
    <t>Ф 50</t>
  </si>
  <si>
    <t>Ф 95</t>
  </si>
  <si>
    <t>ф 108 х 4,0 оц</t>
  </si>
  <si>
    <t>5,2 -1 / 6,0 -1</t>
  </si>
  <si>
    <t>ф 273</t>
  </si>
  <si>
    <t>ф 426</t>
  </si>
  <si>
    <t>ф 530</t>
  </si>
  <si>
    <t>2шт</t>
  </si>
  <si>
    <t>1шт</t>
  </si>
  <si>
    <t>Арматура А1 Ф 6  дл. 6,0</t>
  </si>
  <si>
    <t>Арматура А1 Ф 6,5  дл. 6,0</t>
  </si>
  <si>
    <t>Арматура А1 Ф 8  дл. 6,0</t>
  </si>
  <si>
    <t>Арматура А1 Ф 10  дл. 5,85</t>
  </si>
  <si>
    <t>Арматура А1 Ф 12  дл. 5,85</t>
  </si>
  <si>
    <t>Арматура А1 Ф 14  дл. 5,85</t>
  </si>
  <si>
    <t xml:space="preserve">Арматура А1 Ф 16  </t>
  </si>
  <si>
    <t xml:space="preserve">Арматура А1 Ф 18  </t>
  </si>
  <si>
    <t xml:space="preserve">Арматура А1 Ф 20  </t>
  </si>
  <si>
    <t>Ф 6 - 500С</t>
  </si>
  <si>
    <t>Ф 8 - 500С</t>
  </si>
  <si>
    <t>Ф 14 - 500С</t>
  </si>
  <si>
    <t>Ф 16 - 500С</t>
  </si>
  <si>
    <t>Ф 18 - 500С</t>
  </si>
  <si>
    <t>Ф 20 - 500С</t>
  </si>
  <si>
    <t>150 х 4</t>
  </si>
  <si>
    <t xml:space="preserve">                          Проволка</t>
  </si>
  <si>
    <t>ф 1,2/2,0/3,0/4,0/5,0</t>
  </si>
  <si>
    <t>2,5р</t>
  </si>
  <si>
    <t>Нал</t>
  </si>
  <si>
    <t xml:space="preserve">Балка 12   </t>
  </si>
  <si>
    <t xml:space="preserve">Балка 16   </t>
  </si>
  <si>
    <t>Балка 20 Ш1</t>
  </si>
  <si>
    <t>Балка 24 М</t>
  </si>
  <si>
    <t>Балка 25 Ш1</t>
  </si>
  <si>
    <t>Балка 30 Ш1</t>
  </si>
  <si>
    <t>Балка 35 Ш1</t>
  </si>
  <si>
    <t>Часы работы офиса :  9.00 до 18.00           Резка, Доставка</t>
  </si>
  <si>
    <t>Лист г/к 14 * 1,5 х 4,85</t>
  </si>
  <si>
    <t>Лист г/к 12 * 1,5 х 6,0</t>
  </si>
  <si>
    <t>Уголок 32 х 32 х 4 дл.6,0</t>
  </si>
  <si>
    <t xml:space="preserve">Балка 10   </t>
  </si>
  <si>
    <t xml:space="preserve">Балка 12 Б1  </t>
  </si>
  <si>
    <t xml:space="preserve">Балка 14 Б1  </t>
  </si>
  <si>
    <t xml:space="preserve">Балка 16 Б1   </t>
  </si>
  <si>
    <t xml:space="preserve">Балка 18  </t>
  </si>
  <si>
    <t xml:space="preserve">Балка 20 Б1   </t>
  </si>
  <si>
    <t xml:space="preserve">Балка 25 Б1   </t>
  </si>
  <si>
    <t xml:space="preserve">Балка 25 Б2   </t>
  </si>
  <si>
    <t xml:space="preserve">Балка 35 Б1  </t>
  </si>
  <si>
    <t>Круг Ф 50 * 6,0</t>
  </si>
  <si>
    <t>Круг Ф 95 * 6,0</t>
  </si>
  <si>
    <t>Сваи ф 50(57) * 2,0м</t>
  </si>
  <si>
    <t>Сваи ф 50(57) * 2,5м</t>
  </si>
  <si>
    <t>Сваи ф 50(57) * 3,0м</t>
  </si>
  <si>
    <t>Сваи ф 76 * 2,0м</t>
  </si>
  <si>
    <t>Сваи ф 76 * 2,5м</t>
  </si>
  <si>
    <t>Сваи ф 76 * 3,0м</t>
  </si>
  <si>
    <t>Сваи ф 89 * 2,0м</t>
  </si>
  <si>
    <t>Сваи ф 89 * 2,5м</t>
  </si>
  <si>
    <t>Сваи ф 89 * 3,0м</t>
  </si>
  <si>
    <t>Сваи ф 108 * 2,0м</t>
  </si>
  <si>
    <t>Сваи ф 108 * 2,5м</t>
  </si>
  <si>
    <t>Сваи ф 108 * 3,0м</t>
  </si>
  <si>
    <t>Саморезы</t>
  </si>
  <si>
    <t>саморезы 5,5*19</t>
  </si>
  <si>
    <t>в кор(250шт)/ оц(700шт)</t>
  </si>
  <si>
    <t xml:space="preserve">Сваи ф 50(57) </t>
  </si>
  <si>
    <t>Сваи ф 76</t>
  </si>
  <si>
    <t xml:space="preserve">Сваи ф 76 </t>
  </si>
  <si>
    <t xml:space="preserve">Сваи ф 89 </t>
  </si>
  <si>
    <t xml:space="preserve">Сваи ф 108 </t>
  </si>
  <si>
    <t>цвет</t>
  </si>
  <si>
    <t>вишн, зелен, шокол</t>
  </si>
  <si>
    <t xml:space="preserve">С8 0,4*1,20 х 2,0 </t>
  </si>
  <si>
    <t xml:space="preserve">С8 0,4*1,20 х 2,5 </t>
  </si>
  <si>
    <t xml:space="preserve">С21 0,4*1,05 х 2,0 </t>
  </si>
  <si>
    <t xml:space="preserve">С21 0,4*1,05 х 2,5 </t>
  </si>
  <si>
    <t>Маска сварщика "Хамелион" ОПТИМА 11</t>
  </si>
  <si>
    <t>Маска сварщика "Хамелион" ОПТИМА 9-13</t>
  </si>
  <si>
    <t>Маска сварщика "Хамелион" УЛЬТИМА 11</t>
  </si>
  <si>
    <t>Маска сварщика "Хамелион" УЛЬТИМА 9-13</t>
  </si>
  <si>
    <t>Арматура  А500С  ф 25</t>
  </si>
  <si>
    <t>Саморезы кров.5,5*19 ZN (оц) уп.700шт</t>
  </si>
  <si>
    <t>Саморезы кров.5,5*19 RAL3005 уп.250шт</t>
  </si>
  <si>
    <t>Саморезы кров.5,5*19 RAL6005 уп.250шт</t>
  </si>
  <si>
    <t>Саморезы кров.5,5*19 RAL8017 уп.250шт</t>
  </si>
  <si>
    <t>Перчатки обливные х/б (зеленые)</t>
  </si>
  <si>
    <t>Перчатки Краги (красные)</t>
  </si>
  <si>
    <t>Дождевик</t>
  </si>
  <si>
    <t>Рулетка 5м</t>
  </si>
  <si>
    <t>Рулетка 7,5м</t>
  </si>
  <si>
    <t>HAMMERITE HAMMERED (0,75л) золотистая</t>
  </si>
  <si>
    <t>HAMMERITE HAMMERED (0,75л) коричневая</t>
  </si>
  <si>
    <t>HAMMERITE HAMMERED (0,75л) медная</t>
  </si>
  <si>
    <t>HAMMERITE HAMMERED (0,75л) сереб-серая</t>
  </si>
  <si>
    <t>HAMMERITE HAMMERED (0,75л) темно-зеленая</t>
  </si>
  <si>
    <t>HAMMERITE HAMMERED (0,75л) черная</t>
  </si>
  <si>
    <t>HAMMERITE HAMMERED (2,2л) коричневая</t>
  </si>
  <si>
    <t>HAMMERITE HAMMERED (2,2л) сереб-серая</t>
  </si>
  <si>
    <t>HAMMERITE HAMMERED (2,2л) темно-зеленая</t>
  </si>
  <si>
    <t>HAMMERITE HAMMERED (2,2л) черная</t>
  </si>
  <si>
    <t>HAMMERITE SATIN (0,75л) черная</t>
  </si>
  <si>
    <t>HAMMERITE SMOOTH (0,75л) коричневая</t>
  </si>
  <si>
    <t>HAMMERITE SMOOTH (0,75л) черная</t>
  </si>
  <si>
    <t>HAMMERITE SMOOTH (2,2л) коричневая</t>
  </si>
  <si>
    <t>HAMMERITE SMOOTH (2,2л) черная</t>
  </si>
  <si>
    <t>HAMMERITE THINNERS растворитель (0,5л)</t>
  </si>
  <si>
    <t>HAMMERITE THINNERS растворитель (1,0л)</t>
  </si>
  <si>
    <t>Краскопульт ELITECH 0704.010200</t>
  </si>
  <si>
    <t>Краскопульт ELITECH 0704.010900</t>
  </si>
  <si>
    <t>Краскораспылитель BASIC G600/1,5 НР</t>
  </si>
  <si>
    <t>Краскораспылитель BASIC G750/1,5 НР</t>
  </si>
  <si>
    <t>эмаль ALPINA DIREKT AUF ROST по ржавчине (0,75л)</t>
  </si>
  <si>
    <t>эмаль ALPINA DIREKT AUF ROST по ржавчине (2,5л)</t>
  </si>
  <si>
    <t>1'780р.</t>
  </si>
  <si>
    <t>1'250р.</t>
  </si>
  <si>
    <t>1'890р.</t>
  </si>
  <si>
    <t>Сопутствующие товары</t>
  </si>
  <si>
    <t>КРАСКА</t>
  </si>
  <si>
    <t>Электроды 3мм желтые (5,3кг)</t>
  </si>
  <si>
    <t xml:space="preserve">Тел. 8 (495) 134 - 44 - 66;                                            </t>
  </si>
  <si>
    <t>тел. 8 (916) 020 - 33 - 22</t>
  </si>
  <si>
    <t>Заглушка на пр.тр. (60х30мм)</t>
  </si>
  <si>
    <t>Заглушка на тр. Ф 25</t>
  </si>
  <si>
    <t>Заглушка на тр. Ф 32</t>
  </si>
  <si>
    <r>
      <t xml:space="preserve">вишн, зелен, </t>
    </r>
    <r>
      <rPr>
        <b/>
        <sz val="9"/>
        <color indexed="8"/>
        <rFont val="Arial Cyr"/>
        <family val="0"/>
      </rPr>
      <t xml:space="preserve">шокол </t>
    </r>
  </si>
  <si>
    <t>С8 0,55*1,20 х 2,0 оцин.</t>
  </si>
  <si>
    <t>вишн, зеленый, шоколад</t>
  </si>
  <si>
    <r>
      <t>Профнастил С21 0,4*1,05 х</t>
    </r>
    <r>
      <rPr>
        <b/>
        <sz val="9"/>
        <rFont val="Arial Cyr"/>
        <family val="0"/>
      </rPr>
      <t xml:space="preserve"> 2,0 </t>
    </r>
  </si>
  <si>
    <r>
      <t xml:space="preserve">Профнастил С21 0,4*1,05 х </t>
    </r>
    <r>
      <rPr>
        <b/>
        <sz val="9"/>
        <rFont val="Arial Cyr"/>
        <family val="0"/>
      </rPr>
      <t xml:space="preserve">2,5 </t>
    </r>
  </si>
  <si>
    <r>
      <t>Профнастил С8 0,4*1,20 х</t>
    </r>
    <r>
      <rPr>
        <b/>
        <sz val="9"/>
        <rFont val="Arial Cyr"/>
        <family val="0"/>
      </rPr>
      <t xml:space="preserve"> 2,0</t>
    </r>
  </si>
  <si>
    <r>
      <t>Профнастил С8 0,4*1,20 х</t>
    </r>
    <r>
      <rPr>
        <b/>
        <sz val="9"/>
        <rFont val="Arial Cyr"/>
        <family val="0"/>
      </rPr>
      <t xml:space="preserve"> 2,5 </t>
    </r>
  </si>
  <si>
    <t>оцинк</t>
  </si>
  <si>
    <t>Профнастил С8 0,55*1,20 х 2,0</t>
  </si>
  <si>
    <t xml:space="preserve">Профнастил С8 / С21 0,4*1,05 х 2,0 </t>
  </si>
  <si>
    <t>4* 1,0 х 2,5</t>
  </si>
  <si>
    <t xml:space="preserve">Лист </t>
  </si>
  <si>
    <t>ПВЛ 406</t>
  </si>
  <si>
    <t>ПВЛ 606</t>
  </si>
  <si>
    <t>Акция:  при покупке от 1 тн арматуры - 2 кг проволки в подарок!</t>
  </si>
  <si>
    <t>Швеллер 20  дл. 12,0</t>
  </si>
  <si>
    <t>от 20 шт</t>
  </si>
  <si>
    <t>100 х 8</t>
  </si>
  <si>
    <t>немерная</t>
  </si>
  <si>
    <t xml:space="preserve">Б 18 </t>
  </si>
  <si>
    <t>Труба пр. 80 х 40 х 3,0   дл.6,0</t>
  </si>
  <si>
    <r>
      <t>10,5 /</t>
    </r>
    <r>
      <rPr>
        <sz val="9"/>
        <rFont val="Arial Cyr"/>
        <family val="0"/>
      </rPr>
      <t xml:space="preserve"> 12</t>
    </r>
  </si>
  <si>
    <t xml:space="preserve">du 40 х 3,5      </t>
  </si>
  <si>
    <t>1 1/2 (47)</t>
  </si>
  <si>
    <t>Труба Э/С 108 х 3,0</t>
  </si>
  <si>
    <r>
      <t xml:space="preserve">6,0/ </t>
    </r>
    <r>
      <rPr>
        <sz val="9"/>
        <rFont val="Arial Cyr"/>
        <family val="0"/>
      </rPr>
      <t>5,85</t>
    </r>
  </si>
  <si>
    <r>
      <rPr>
        <sz val="9"/>
        <rFont val="Arial Cyr"/>
        <family val="0"/>
      </rPr>
      <t xml:space="preserve">6,0 </t>
    </r>
    <r>
      <rPr>
        <b/>
        <sz val="9"/>
        <rFont val="Arial Cyr"/>
        <family val="0"/>
      </rPr>
      <t>/ 5,85</t>
    </r>
  </si>
  <si>
    <t>Лист оцинк. 0,7</t>
  </si>
  <si>
    <t>Лист оцинк. 2,0</t>
  </si>
  <si>
    <t>1,25*2,50</t>
  </si>
  <si>
    <t>11,0 /5,0</t>
  </si>
  <si>
    <t>Сетка 50 х 50 х 3 (0,5х2,0) 1 м2</t>
  </si>
  <si>
    <t>Сетка 50 х 50 х 3 (1,0х2,0) 2 м2</t>
  </si>
  <si>
    <t xml:space="preserve">Сетка 50 х 50 х 4 (0,5х2,0) 1 м2  </t>
  </si>
  <si>
    <t>Сетка 50 х 50 х 4 (1,0х2,0) 2 м2</t>
  </si>
  <si>
    <t>Тел. 8 (495) 134 - 44 - 66;  тел. 8 (916) 020 - 33 - 22</t>
  </si>
  <si>
    <t>Сетка 100 х 100 х 3 (1,0х2,0) 2 м2</t>
  </si>
  <si>
    <t>Сетка 100 х 100 х 3 (1,5х2,0) 3 м2</t>
  </si>
  <si>
    <t>Сетка 100 х 100 х 4 (1,0х2,0) 2 м2</t>
  </si>
  <si>
    <t>Сетка 100 х 100 х 4 (1,5х2,0) 3 м2</t>
  </si>
  <si>
    <t>Сетка 100 х 100 х 5 (1,5х2,0) 3 м2</t>
  </si>
  <si>
    <t>Сетка 100 х 100 х 5 (2,0х3,0) 6 м2</t>
  </si>
  <si>
    <t>Сетка 100 х 150 х 5 (1,5х2,0) 3 м2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</si>
</sst>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  <numFmt numFmtId="184" formatCode="0.000"/>
    <numFmt numFmtId="185" formatCode="#,##0.00&quot;р.&quot;"/>
    <numFmt numFmtId="186" formatCode="#,##0.000&quot;р.&quot;"/>
    <numFmt numFmtId="187" formatCode="0.0"/>
    <numFmt numFmtId="188" formatCode="[$-FC19]d\ mmmm\ yyyy\ &quot;г.&quot;"/>
    <numFmt numFmtId="189" formatCode="dd/mm/yy;@"/>
    <numFmt numFmtId="190" formatCode="#,##0.0&quot;р.&quot;"/>
    <numFmt numFmtId="191" formatCode="#,##0&quot;р.&quot;"/>
    <numFmt numFmtId="192" formatCode="d/m/yy;@"/>
    <numFmt numFmtId="193" formatCode="#,##0.0_ ;\-#,##0.0\ "/>
    <numFmt numFmtId="194" formatCode="mmm/yyyy"/>
    <numFmt numFmtId="195" formatCode="0.0000"/>
    <numFmt numFmtId="196" formatCode="#,##0&quot;р.&quot;;[Red]#,##0&quot;р.&quot;"/>
    <numFmt numFmtId="197" formatCode="#,##0.00&quot;р.&quot;;[Red]#,##0.00&quot;р.&quot;"/>
    <numFmt numFmtId="198" formatCode="#,##0.0&quot;р.&quot;;[Red]#,##0.0&quot;р.&quot;"/>
    <numFmt numFmtId="199" formatCode="[$€-2]\ ###,000_);[Red]\([$€-2]\ ###,000\)"/>
    <numFmt numFmtId="200" formatCode="0.00000"/>
    <numFmt numFmtId="201" formatCode="#,##0.000\ &quot;р.&quot;"/>
    <numFmt numFmtId="202" formatCode="_-* #,##0.0_р_._-;\-* #,##0.0_р_._-;_-* &quot;-&quot;??_р_._-;_-@_-"/>
    <numFmt numFmtId="203" formatCode="[$-419]d\ mmm\ yy;@"/>
    <numFmt numFmtId="204" formatCode="d/m;@"/>
    <numFmt numFmtId="205" formatCode="#,##0\ &quot;₽&quot;"/>
  </numFmts>
  <fonts count="67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9"/>
      <name val="Arial Cyr"/>
      <family val="2"/>
    </font>
    <font>
      <b/>
      <i/>
      <sz val="9"/>
      <name val="Arial Cyr"/>
      <family val="2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i/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i/>
      <sz val="18"/>
      <name val="Arial Cyr"/>
      <family val="0"/>
    </font>
    <font>
      <i/>
      <sz val="1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2"/>
    </font>
    <font>
      <b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2"/>
    </font>
    <font>
      <b/>
      <sz val="9"/>
      <color theme="1"/>
      <name val="Arial Cyr"/>
      <family val="0"/>
    </font>
    <font>
      <sz val="9"/>
      <color theme="1"/>
      <name val="Arial Cyr"/>
      <family val="0"/>
    </font>
    <font>
      <b/>
      <sz val="10"/>
      <color rgb="FFC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4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5" fontId="6" fillId="0" borderId="10" xfId="0" applyNumberFormat="1" applyFont="1" applyBorder="1" applyAlignment="1">
      <alignment horizontal="center"/>
    </xf>
    <xf numFmtId="185" fontId="8" fillId="0" borderId="10" xfId="0" applyNumberFormat="1" applyFont="1" applyBorder="1" applyAlignment="1">
      <alignment horizontal="center"/>
    </xf>
    <xf numFmtId="185" fontId="9" fillId="0" borderId="0" xfId="0" applyNumberFormat="1" applyFont="1" applyAlignment="1">
      <alignment horizontal="center"/>
    </xf>
    <xf numFmtId="185" fontId="10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91" fontId="7" fillId="0" borderId="10" xfId="0" applyNumberFormat="1" applyFont="1" applyBorder="1" applyAlignment="1">
      <alignment horizontal="center"/>
    </xf>
    <xf numFmtId="191" fontId="1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3" fillId="0" borderId="0" xfId="0" applyFont="1" applyAlignment="1">
      <alignment/>
    </xf>
    <xf numFmtId="185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184" fontId="7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/>
    </xf>
    <xf numFmtId="185" fontId="6" fillId="0" borderId="11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44" fontId="5" fillId="0" borderId="0" xfId="0" applyNumberFormat="1" applyFont="1" applyBorder="1" applyAlignment="1">
      <alignment/>
    </xf>
    <xf numFmtId="0" fontId="1" fillId="10" borderId="0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191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4" fontId="5" fillId="0" borderId="12" xfId="0" applyNumberFormat="1" applyFont="1" applyBorder="1" applyAlignment="1">
      <alignment/>
    </xf>
    <xf numFmtId="191" fontId="8" fillId="0" borderId="10" xfId="0" applyNumberFormat="1" applyFont="1" applyBorder="1" applyAlignment="1">
      <alignment horizontal="center"/>
    </xf>
    <xf numFmtId="191" fontId="6" fillId="0" borderId="10" xfId="0" applyNumberFormat="1" applyFont="1" applyBorder="1" applyAlignment="1">
      <alignment horizontal="center"/>
    </xf>
    <xf numFmtId="191" fontId="6" fillId="0" borderId="13" xfId="0" applyNumberFormat="1" applyFont="1" applyBorder="1" applyAlignment="1">
      <alignment horizontal="center"/>
    </xf>
    <xf numFmtId="191" fontId="9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91" fontId="11" fillId="0" borderId="10" xfId="0" applyNumberFormat="1" applyFont="1" applyBorder="1" applyAlignment="1">
      <alignment horizontal="center" vertical="center"/>
    </xf>
    <xf numFmtId="191" fontId="5" fillId="10" borderId="14" xfId="0" applyNumberFormat="1" applyFont="1" applyFill="1" applyBorder="1" applyAlignment="1">
      <alignment/>
    </xf>
    <xf numFmtId="0" fontId="0" fillId="10" borderId="0" xfId="0" applyFill="1" applyAlignment="1">
      <alignment/>
    </xf>
    <xf numFmtId="0" fontId="0" fillId="10" borderId="15" xfId="0" applyFill="1" applyBorder="1" applyAlignment="1">
      <alignment/>
    </xf>
    <xf numFmtId="191" fontId="6" fillId="10" borderId="10" xfId="0" applyNumberFormat="1" applyFont="1" applyFill="1" applyBorder="1" applyAlignment="1">
      <alignment horizontal="center"/>
    </xf>
    <xf numFmtId="191" fontId="10" fillId="10" borderId="10" xfId="0" applyNumberFormat="1" applyFont="1" applyFill="1" applyBorder="1" applyAlignment="1">
      <alignment horizontal="center" vertical="center" wrapText="1"/>
    </xf>
    <xf numFmtId="191" fontId="1" fillId="10" borderId="0" xfId="0" applyNumberFormat="1" applyFont="1" applyFill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91" fontId="6" fillId="0" borderId="16" xfId="0" applyNumberFormat="1" applyFont="1" applyBorder="1" applyAlignment="1">
      <alignment horizontal="center"/>
    </xf>
    <xf numFmtId="191" fontId="8" fillId="0" borderId="16" xfId="0" applyNumberFormat="1" applyFont="1" applyBorder="1" applyAlignment="1">
      <alignment horizontal="center"/>
    </xf>
    <xf numFmtId="191" fontId="8" fillId="10" borderId="15" xfId="0" applyNumberFormat="1" applyFont="1" applyFill="1" applyBorder="1" applyAlignment="1">
      <alignment horizontal="center"/>
    </xf>
    <xf numFmtId="2" fontId="11" fillId="10" borderId="15" xfId="0" applyNumberFormat="1" applyFont="1" applyFill="1" applyBorder="1" applyAlignment="1">
      <alignment horizontal="center"/>
    </xf>
    <xf numFmtId="184" fontId="7" fillId="10" borderId="15" xfId="0" applyNumberFormat="1" applyFont="1" applyFill="1" applyBorder="1" applyAlignment="1">
      <alignment horizontal="center"/>
    </xf>
    <xf numFmtId="191" fontId="8" fillId="10" borderId="13" xfId="0" applyNumberFormat="1" applyFont="1" applyFill="1" applyBorder="1" applyAlignment="1">
      <alignment horizontal="center"/>
    </xf>
    <xf numFmtId="191" fontId="11" fillId="2" borderId="10" xfId="0" applyNumberFormat="1" applyFont="1" applyFill="1" applyBorder="1" applyAlignment="1">
      <alignment horizontal="center"/>
    </xf>
    <xf numFmtId="191" fontId="11" fillId="2" borderId="10" xfId="0" applyNumberFormat="1" applyFont="1" applyFill="1" applyBorder="1" applyAlignment="1">
      <alignment horizontal="center" vertical="center"/>
    </xf>
    <xf numFmtId="191" fontId="11" fillId="33" borderId="10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left" indent="1"/>
    </xf>
    <xf numFmtId="0" fontId="6" fillId="0" borderId="18" xfId="0" applyFont="1" applyBorder="1" applyAlignment="1">
      <alignment horizontal="center"/>
    </xf>
    <xf numFmtId="191" fontId="11" fillId="0" borderId="18" xfId="0" applyNumberFormat="1" applyFont="1" applyBorder="1" applyAlignment="1">
      <alignment horizontal="center"/>
    </xf>
    <xf numFmtId="191" fontId="6" fillId="0" borderId="18" xfId="0" applyNumberFormat="1" applyFont="1" applyBorder="1" applyAlignment="1">
      <alignment horizontal="center"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indent="1"/>
    </xf>
    <xf numFmtId="191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 indent="1"/>
    </xf>
    <xf numFmtId="0" fontId="6" fillId="0" borderId="23" xfId="0" applyFont="1" applyBorder="1" applyAlignment="1">
      <alignment horizontal="center"/>
    </xf>
    <xf numFmtId="191" fontId="6" fillId="0" borderId="23" xfId="0" applyNumberFormat="1" applyFont="1" applyBorder="1" applyAlignment="1">
      <alignment horizontal="center"/>
    </xf>
    <xf numFmtId="191" fontId="6" fillId="0" borderId="24" xfId="0" applyNumberFormat="1" applyFont="1" applyBorder="1" applyAlignment="1">
      <alignment horizontal="center"/>
    </xf>
    <xf numFmtId="191" fontId="8" fillId="0" borderId="19" xfId="0" applyNumberFormat="1" applyFont="1" applyBorder="1" applyAlignment="1">
      <alignment horizontal="center"/>
    </xf>
    <xf numFmtId="191" fontId="8" fillId="0" borderId="21" xfId="0" applyNumberFormat="1" applyFont="1" applyBorder="1" applyAlignment="1">
      <alignment horizontal="center"/>
    </xf>
    <xf numFmtId="191" fontId="8" fillId="0" borderId="24" xfId="0" applyNumberFormat="1" applyFont="1" applyBorder="1" applyAlignment="1">
      <alignment horizontal="center"/>
    </xf>
    <xf numFmtId="191" fontId="11" fillId="0" borderId="21" xfId="0" applyNumberFormat="1" applyFont="1" applyBorder="1" applyAlignment="1">
      <alignment horizontal="center"/>
    </xf>
    <xf numFmtId="187" fontId="6" fillId="0" borderId="17" xfId="0" applyNumberFormat="1" applyFont="1" applyBorder="1" applyAlignment="1">
      <alignment horizontal="left" indent="1"/>
    </xf>
    <xf numFmtId="187" fontId="6" fillId="0" borderId="20" xfId="0" applyNumberFormat="1" applyFont="1" applyBorder="1" applyAlignment="1">
      <alignment horizontal="left" indent="1"/>
    </xf>
    <xf numFmtId="187" fontId="6" fillId="0" borderId="22" xfId="0" applyNumberFormat="1" applyFont="1" applyBorder="1" applyAlignment="1">
      <alignment horizontal="left" indent="1"/>
    </xf>
    <xf numFmtId="187" fontId="6" fillId="0" borderId="25" xfId="0" applyNumberFormat="1" applyFont="1" applyBorder="1" applyAlignment="1">
      <alignment horizontal="left" indent="1"/>
    </xf>
    <xf numFmtId="0" fontId="6" fillId="0" borderId="26" xfId="0" applyFont="1" applyBorder="1" applyAlignment="1">
      <alignment horizontal="center"/>
    </xf>
    <xf numFmtId="191" fontId="6" fillId="0" borderId="26" xfId="0" applyNumberFormat="1" applyFont="1" applyBorder="1" applyAlignment="1">
      <alignment horizontal="center"/>
    </xf>
    <xf numFmtId="191" fontId="8" fillId="0" borderId="27" xfId="0" applyNumberFormat="1" applyFont="1" applyBorder="1" applyAlignment="1">
      <alignment horizontal="center"/>
    </xf>
    <xf numFmtId="191" fontId="11" fillId="33" borderId="18" xfId="0" applyNumberFormat="1" applyFont="1" applyFill="1" applyBorder="1" applyAlignment="1">
      <alignment horizontal="center"/>
    </xf>
    <xf numFmtId="191" fontId="11" fillId="33" borderId="2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185" fontId="10" fillId="0" borderId="18" xfId="0" applyNumberFormat="1" applyFont="1" applyBorder="1" applyAlignment="1">
      <alignment horizontal="center" vertical="center" wrapText="1"/>
    </xf>
    <xf numFmtId="191" fontId="10" fillId="0" borderId="19" xfId="0" applyNumberFormat="1" applyFont="1" applyBorder="1" applyAlignment="1">
      <alignment horizontal="center" vertical="center" wrapText="1"/>
    </xf>
    <xf numFmtId="191" fontId="10" fillId="0" borderId="21" xfId="0" applyNumberFormat="1" applyFont="1" applyBorder="1" applyAlignment="1">
      <alignment horizontal="center" vertical="center" wrapText="1"/>
    </xf>
    <xf numFmtId="191" fontId="6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indent="1"/>
    </xf>
    <xf numFmtId="0" fontId="6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left" indent="1"/>
    </xf>
    <xf numFmtId="0" fontId="16" fillId="0" borderId="21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91" fontId="11" fillId="2" borderId="23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44" fontId="5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5" fillId="0" borderId="33" xfId="0" applyFont="1" applyBorder="1" applyAlignment="1">
      <alignment/>
    </xf>
    <xf numFmtId="191" fontId="5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10" borderId="0" xfId="0" applyFont="1" applyFill="1" applyBorder="1" applyAlignment="1">
      <alignment horizontal="center"/>
    </xf>
    <xf numFmtId="0" fontId="0" fillId="0" borderId="22" xfId="0" applyFont="1" applyBorder="1" applyAlignment="1">
      <alignment horizontal="left" indent="1"/>
    </xf>
    <xf numFmtId="191" fontId="11" fillId="2" borderId="18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indent="1"/>
    </xf>
    <xf numFmtId="0" fontId="0" fillId="0" borderId="36" xfId="0" applyFont="1" applyBorder="1" applyAlignment="1">
      <alignment horizontal="left" indent="1"/>
    </xf>
    <xf numFmtId="0" fontId="6" fillId="0" borderId="37" xfId="0" applyFont="1" applyBorder="1" applyAlignment="1">
      <alignment horizontal="center" vertical="center"/>
    </xf>
    <xf numFmtId="191" fontId="11" fillId="33" borderId="37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left" indent="1"/>
    </xf>
    <xf numFmtId="0" fontId="16" fillId="0" borderId="38" xfId="0" applyFont="1" applyBorder="1" applyAlignment="1">
      <alignment/>
    </xf>
    <xf numFmtId="191" fontId="11" fillId="0" borderId="16" xfId="0" applyNumberFormat="1" applyFont="1" applyBorder="1" applyAlignment="1">
      <alignment horizontal="center"/>
    </xf>
    <xf numFmtId="191" fontId="6" fillId="0" borderId="39" xfId="0" applyNumberFormat="1" applyFont="1" applyBorder="1" applyAlignment="1">
      <alignment horizontal="center"/>
    </xf>
    <xf numFmtId="0" fontId="6" fillId="0" borderId="36" xfId="0" applyFont="1" applyBorder="1" applyAlignment="1">
      <alignment horizontal="left" indent="1"/>
    </xf>
    <xf numFmtId="0" fontId="6" fillId="0" borderId="37" xfId="0" applyFont="1" applyBorder="1" applyAlignment="1">
      <alignment horizontal="center"/>
    </xf>
    <xf numFmtId="191" fontId="6" fillId="0" borderId="37" xfId="0" applyNumberFormat="1" applyFont="1" applyBorder="1" applyAlignment="1">
      <alignment horizontal="center"/>
    </xf>
    <xf numFmtId="191" fontId="6" fillId="0" borderId="38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191" fontId="11" fillId="2" borderId="16" xfId="0" applyNumberFormat="1" applyFont="1" applyFill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/>
    </xf>
    <xf numFmtId="0" fontId="15" fillId="0" borderId="41" xfId="0" applyFont="1" applyBorder="1" applyAlignment="1">
      <alignment/>
    </xf>
    <xf numFmtId="0" fontId="0" fillId="0" borderId="41" xfId="0" applyBorder="1" applyAlignment="1">
      <alignment/>
    </xf>
    <xf numFmtId="44" fontId="5" fillId="0" borderId="40" xfId="0" applyNumberFormat="1" applyFont="1" applyBorder="1" applyAlignment="1">
      <alignment/>
    </xf>
    <xf numFmtId="0" fontId="0" fillId="0" borderId="42" xfId="0" applyBorder="1" applyAlignment="1">
      <alignment/>
    </xf>
    <xf numFmtId="0" fontId="1" fillId="33" borderId="43" xfId="0" applyFont="1" applyFill="1" applyBorder="1" applyAlignment="1">
      <alignment horizontal="left"/>
    </xf>
    <xf numFmtId="0" fontId="1" fillId="33" borderId="44" xfId="0" applyFont="1" applyFill="1" applyBorder="1" applyAlignment="1">
      <alignment horizontal="left"/>
    </xf>
    <xf numFmtId="191" fontId="11" fillId="2" borderId="37" xfId="0" applyNumberFormat="1" applyFont="1" applyFill="1" applyBorder="1" applyAlignment="1">
      <alignment horizontal="center" vertical="center"/>
    </xf>
    <xf numFmtId="185" fontId="10" fillId="0" borderId="19" xfId="0" applyNumberFormat="1" applyFont="1" applyBorder="1" applyAlignment="1">
      <alignment horizontal="center" vertical="center" wrapText="1"/>
    </xf>
    <xf numFmtId="185" fontId="10" fillId="0" borderId="21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191" fontId="11" fillId="0" borderId="18" xfId="0" applyNumberFormat="1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 vertical="center"/>
    </xf>
    <xf numFmtId="185" fontId="8" fillId="0" borderId="19" xfId="0" applyNumberFormat="1" applyFont="1" applyBorder="1" applyAlignment="1">
      <alignment horizontal="center"/>
    </xf>
    <xf numFmtId="191" fontId="11" fillId="0" borderId="19" xfId="0" applyNumberFormat="1" applyFont="1" applyBorder="1" applyAlignment="1">
      <alignment horizontal="center"/>
    </xf>
    <xf numFmtId="191" fontId="6" fillId="0" borderId="23" xfId="0" applyNumberFormat="1" applyFont="1" applyBorder="1" applyAlignment="1">
      <alignment horizontal="center" vertical="center"/>
    </xf>
    <xf numFmtId="191" fontId="6" fillId="0" borderId="21" xfId="0" applyNumberFormat="1" applyFont="1" applyBorder="1" applyAlignment="1">
      <alignment horizontal="center" vertical="center"/>
    </xf>
    <xf numFmtId="191" fontId="6" fillId="0" borderId="24" xfId="0" applyNumberFormat="1" applyFont="1" applyBorder="1" applyAlignment="1">
      <alignment horizontal="center" vertical="center"/>
    </xf>
    <xf numFmtId="191" fontId="11" fillId="0" borderId="37" xfId="0" applyNumberFormat="1" applyFont="1" applyBorder="1" applyAlignment="1">
      <alignment horizontal="center" vertical="center"/>
    </xf>
    <xf numFmtId="184" fontId="4" fillId="0" borderId="37" xfId="0" applyNumberFormat="1" applyFont="1" applyBorder="1" applyAlignment="1">
      <alignment horizontal="center"/>
    </xf>
    <xf numFmtId="185" fontId="8" fillId="0" borderId="18" xfId="0" applyNumberFormat="1" applyFont="1" applyBorder="1" applyAlignment="1">
      <alignment horizontal="center"/>
    </xf>
    <xf numFmtId="191" fontId="11" fillId="0" borderId="23" xfId="0" applyNumberFormat="1" applyFont="1" applyBorder="1" applyAlignment="1">
      <alignment horizontal="center" vertical="center"/>
    </xf>
    <xf numFmtId="184" fontId="4" fillId="0" borderId="23" xfId="0" applyNumberFormat="1" applyFont="1" applyBorder="1" applyAlignment="1">
      <alignment horizontal="center"/>
    </xf>
    <xf numFmtId="184" fontId="4" fillId="0" borderId="18" xfId="0" applyNumberFormat="1" applyFont="1" applyBorder="1" applyAlignment="1">
      <alignment horizontal="center"/>
    </xf>
    <xf numFmtId="185" fontId="8" fillId="0" borderId="23" xfId="0" applyNumberFormat="1" applyFont="1" applyBorder="1" applyAlignment="1">
      <alignment horizontal="center"/>
    </xf>
    <xf numFmtId="191" fontId="8" fillId="0" borderId="39" xfId="0" applyNumberFormat="1" applyFont="1" applyBorder="1" applyAlignment="1">
      <alignment horizontal="center"/>
    </xf>
    <xf numFmtId="191" fontId="6" fillId="33" borderId="10" xfId="0" applyNumberFormat="1" applyFont="1" applyFill="1" applyBorder="1" applyAlignment="1">
      <alignment horizontal="center"/>
    </xf>
    <xf numFmtId="190" fontId="7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85" fontId="8" fillId="0" borderId="16" xfId="0" applyNumberFormat="1" applyFont="1" applyBorder="1" applyAlignment="1">
      <alignment horizontal="center"/>
    </xf>
    <xf numFmtId="191" fontId="8" fillId="0" borderId="18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191" fontId="7" fillId="0" borderId="23" xfId="0" applyNumberFormat="1" applyFont="1" applyBorder="1" applyAlignment="1">
      <alignment horizontal="center"/>
    </xf>
    <xf numFmtId="191" fontId="8" fillId="0" borderId="23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91" fontId="6" fillId="10" borderId="37" xfId="0" applyNumberFormat="1" applyFont="1" applyFill="1" applyBorder="1" applyAlignment="1">
      <alignment horizontal="center"/>
    </xf>
    <xf numFmtId="189" fontId="4" fillId="0" borderId="0" xfId="0" applyNumberFormat="1" applyFont="1" applyAlignment="1">
      <alignment/>
    </xf>
    <xf numFmtId="0" fontId="11" fillId="0" borderId="23" xfId="0" applyFont="1" applyBorder="1" applyAlignment="1">
      <alignment horizontal="center"/>
    </xf>
    <xf numFmtId="184" fontId="7" fillId="0" borderId="1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91" fontId="7" fillId="0" borderId="26" xfId="0" applyNumberFormat="1" applyFont="1" applyBorder="1" applyAlignment="1">
      <alignment horizontal="center"/>
    </xf>
    <xf numFmtId="191" fontId="8" fillId="0" borderId="26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184" fontId="7" fillId="0" borderId="26" xfId="0" applyNumberFormat="1" applyFont="1" applyBorder="1" applyAlignment="1">
      <alignment horizontal="center"/>
    </xf>
    <xf numFmtId="191" fontId="6" fillId="0" borderId="27" xfId="0" applyNumberFormat="1" applyFont="1" applyBorder="1" applyAlignment="1">
      <alignment horizontal="center"/>
    </xf>
    <xf numFmtId="0" fontId="16" fillId="0" borderId="29" xfId="0" applyFont="1" applyBorder="1" applyAlignment="1">
      <alignment/>
    </xf>
    <xf numFmtId="44" fontId="17" fillId="0" borderId="30" xfId="0" applyNumberFormat="1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33" xfId="0" applyFont="1" applyBorder="1" applyAlignment="1">
      <alignment/>
    </xf>
    <xf numFmtId="44" fontId="17" fillId="0" borderId="12" xfId="0" applyNumberFormat="1" applyFont="1" applyBorder="1" applyAlignment="1">
      <alignment/>
    </xf>
    <xf numFmtId="0" fontId="16" fillId="0" borderId="0" xfId="0" applyFont="1" applyBorder="1" applyAlignment="1">
      <alignment/>
    </xf>
    <xf numFmtId="44" fontId="17" fillId="0" borderId="0" xfId="0" applyNumberFormat="1" applyFont="1" applyBorder="1" applyAlignment="1">
      <alignment/>
    </xf>
    <xf numFmtId="44" fontId="17" fillId="0" borderId="40" xfId="0" applyNumberFormat="1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41" xfId="0" applyFont="1" applyBorder="1" applyAlignment="1">
      <alignment wrapText="1"/>
    </xf>
    <xf numFmtId="44" fontId="17" fillId="0" borderId="33" xfId="0" applyNumberFormat="1" applyFont="1" applyBorder="1" applyAlignment="1">
      <alignment/>
    </xf>
    <xf numFmtId="0" fontId="16" fillId="0" borderId="32" xfId="0" applyFont="1" applyBorder="1" applyAlignment="1">
      <alignment/>
    </xf>
    <xf numFmtId="44" fontId="17" fillId="0" borderId="34" xfId="0" applyNumberFormat="1" applyFont="1" applyBorder="1" applyAlignment="1">
      <alignment/>
    </xf>
    <xf numFmtId="0" fontId="16" fillId="0" borderId="42" xfId="0" applyFont="1" applyBorder="1" applyAlignment="1">
      <alignment wrapText="1"/>
    </xf>
    <xf numFmtId="191" fontId="11" fillId="0" borderId="26" xfId="0" applyNumberFormat="1" applyFont="1" applyBorder="1" applyAlignment="1">
      <alignment horizontal="center" vertical="center"/>
    </xf>
    <xf numFmtId="191" fontId="6" fillId="0" borderId="26" xfId="0" applyNumberFormat="1" applyFont="1" applyBorder="1" applyAlignment="1">
      <alignment horizontal="center" vertical="center"/>
    </xf>
    <xf numFmtId="185" fontId="9" fillId="0" borderId="27" xfId="0" applyNumberFormat="1" applyFont="1" applyBorder="1" applyAlignment="1">
      <alignment horizontal="center"/>
    </xf>
    <xf numFmtId="187" fontId="6" fillId="0" borderId="45" xfId="0" applyNumberFormat="1" applyFont="1" applyBorder="1" applyAlignment="1">
      <alignment horizontal="left" indent="1"/>
    </xf>
    <xf numFmtId="0" fontId="6" fillId="0" borderId="46" xfId="0" applyFont="1" applyBorder="1" applyAlignment="1">
      <alignment horizontal="center"/>
    </xf>
    <xf numFmtId="191" fontId="6" fillId="0" borderId="46" xfId="0" applyNumberFormat="1" applyFont="1" applyBorder="1" applyAlignment="1">
      <alignment horizontal="center"/>
    </xf>
    <xf numFmtId="191" fontId="8" fillId="0" borderId="47" xfId="0" applyNumberFormat="1" applyFont="1" applyBorder="1" applyAlignment="1">
      <alignment horizontal="center"/>
    </xf>
    <xf numFmtId="185" fontId="8" fillId="0" borderId="37" xfId="0" applyNumberFormat="1" applyFont="1" applyBorder="1" applyAlignment="1">
      <alignment horizontal="center"/>
    </xf>
    <xf numFmtId="191" fontId="8" fillId="0" borderId="38" xfId="0" applyNumberFormat="1" applyFont="1" applyBorder="1" applyAlignment="1">
      <alignment horizontal="center"/>
    </xf>
    <xf numFmtId="191" fontId="7" fillId="0" borderId="18" xfId="0" applyNumberFormat="1" applyFont="1" applyBorder="1" applyAlignment="1">
      <alignment horizontal="center"/>
    </xf>
    <xf numFmtId="191" fontId="7" fillId="33" borderId="16" xfId="0" applyNumberFormat="1" applyFont="1" applyFill="1" applyBorder="1" applyAlignment="1">
      <alignment horizontal="center"/>
    </xf>
    <xf numFmtId="191" fontId="6" fillId="33" borderId="37" xfId="0" applyNumberFormat="1" applyFont="1" applyFill="1" applyBorder="1" applyAlignment="1">
      <alignment horizontal="center"/>
    </xf>
    <xf numFmtId="2" fontId="1" fillId="10" borderId="0" xfId="0" applyNumberFormat="1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2" fontId="3" fillId="10" borderId="0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center"/>
    </xf>
    <xf numFmtId="184" fontId="7" fillId="0" borderId="16" xfId="0" applyNumberFormat="1" applyFont="1" applyBorder="1" applyAlignment="1">
      <alignment horizontal="center"/>
    </xf>
    <xf numFmtId="191" fontId="6" fillId="33" borderId="16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left" indent="1"/>
    </xf>
    <xf numFmtId="0" fontId="0" fillId="33" borderId="31" xfId="0" applyFill="1" applyBorder="1" applyAlignment="1">
      <alignment/>
    </xf>
    <xf numFmtId="44" fontId="5" fillId="33" borderId="0" xfId="0" applyNumberFormat="1" applyFont="1" applyFill="1" applyBorder="1" applyAlignment="1">
      <alignment/>
    </xf>
    <xf numFmtId="0" fontId="0" fillId="33" borderId="41" xfId="0" applyFill="1" applyBorder="1" applyAlignment="1">
      <alignment wrapText="1"/>
    </xf>
    <xf numFmtId="191" fontId="6" fillId="33" borderId="18" xfId="0" applyNumberFormat="1" applyFont="1" applyFill="1" applyBorder="1" applyAlignment="1">
      <alignment horizontal="center"/>
    </xf>
    <xf numFmtId="191" fontId="11" fillId="33" borderId="10" xfId="0" applyNumberFormat="1" applyFont="1" applyFill="1" applyBorder="1" applyAlignment="1">
      <alignment horizontal="center" vertical="center"/>
    </xf>
    <xf numFmtId="191" fontId="11" fillId="33" borderId="23" xfId="0" applyNumberFormat="1" applyFont="1" applyFill="1" applyBorder="1" applyAlignment="1">
      <alignment horizontal="center" vertical="center"/>
    </xf>
    <xf numFmtId="191" fontId="6" fillId="33" borderId="23" xfId="0" applyNumberFormat="1" applyFont="1" applyFill="1" applyBorder="1" applyAlignment="1">
      <alignment horizontal="center"/>
    </xf>
    <xf numFmtId="191" fontId="6" fillId="33" borderId="46" xfId="0" applyNumberFormat="1" applyFont="1" applyFill="1" applyBorder="1" applyAlignment="1">
      <alignment horizontal="center"/>
    </xf>
    <xf numFmtId="191" fontId="6" fillId="33" borderId="26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185" fontId="9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64" fillId="0" borderId="10" xfId="0" applyFont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187" fontId="11" fillId="0" borderId="1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87" fontId="11" fillId="0" borderId="16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191" fontId="8" fillId="0" borderId="46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/>
    </xf>
    <xf numFmtId="187" fontId="7" fillId="0" borderId="10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91" fontId="6" fillId="0" borderId="19" xfId="0" applyNumberFormat="1" applyFont="1" applyBorder="1" applyAlignment="1">
      <alignment horizontal="center" vertical="center"/>
    </xf>
    <xf numFmtId="190" fontId="11" fillId="34" borderId="18" xfId="0" applyNumberFormat="1" applyFont="1" applyFill="1" applyBorder="1" applyAlignment="1">
      <alignment horizontal="center"/>
    </xf>
    <xf numFmtId="190" fontId="11" fillId="34" borderId="10" xfId="0" applyNumberFormat="1" applyFont="1" applyFill="1" applyBorder="1" applyAlignment="1">
      <alignment horizontal="center"/>
    </xf>
    <xf numFmtId="191" fontId="11" fillId="34" borderId="10" xfId="0" applyNumberFormat="1" applyFont="1" applyFill="1" applyBorder="1" applyAlignment="1">
      <alignment horizontal="center"/>
    </xf>
    <xf numFmtId="191" fontId="11" fillId="34" borderId="16" xfId="0" applyNumberFormat="1" applyFont="1" applyFill="1" applyBorder="1" applyAlignment="1">
      <alignment horizontal="center"/>
    </xf>
    <xf numFmtId="191" fontId="11" fillId="34" borderId="37" xfId="0" applyNumberFormat="1" applyFont="1" applyFill="1" applyBorder="1" applyAlignment="1">
      <alignment horizontal="center"/>
    </xf>
    <xf numFmtId="191" fontId="11" fillId="34" borderId="18" xfId="0" applyNumberFormat="1" applyFont="1" applyFill="1" applyBorder="1" applyAlignment="1">
      <alignment horizontal="center"/>
    </xf>
    <xf numFmtId="191" fontId="11" fillId="34" borderId="23" xfId="0" applyNumberFormat="1" applyFont="1" applyFill="1" applyBorder="1" applyAlignment="1">
      <alignment horizontal="center"/>
    </xf>
    <xf numFmtId="191" fontId="6" fillId="0" borderId="17" xfId="0" applyNumberFormat="1" applyFont="1" applyBorder="1" applyAlignment="1">
      <alignment horizontal="center" vertical="center"/>
    </xf>
    <xf numFmtId="191" fontId="6" fillId="0" borderId="20" xfId="0" applyNumberFormat="1" applyFont="1" applyBorder="1" applyAlignment="1">
      <alignment horizontal="center" vertical="center"/>
    </xf>
    <xf numFmtId="191" fontId="6" fillId="0" borderId="22" xfId="0" applyNumberFormat="1" applyFont="1" applyBorder="1" applyAlignment="1">
      <alignment horizontal="center" vertical="center"/>
    </xf>
    <xf numFmtId="187" fontId="11" fillId="0" borderId="11" xfId="0" applyNumberFormat="1" applyFont="1" applyBorder="1" applyAlignment="1">
      <alignment horizontal="center"/>
    </xf>
    <xf numFmtId="191" fontId="21" fillId="0" borderId="10" xfId="0" applyNumberFormat="1" applyFont="1" applyBorder="1" applyAlignment="1">
      <alignment horizontal="center"/>
    </xf>
    <xf numFmtId="0" fontId="6" fillId="0" borderId="35" xfId="0" applyFont="1" applyBorder="1" applyAlignment="1">
      <alignment horizontal="left" indent="1"/>
    </xf>
    <xf numFmtId="0" fontId="1" fillId="10" borderId="37" xfId="0" applyFont="1" applyFill="1" applyBorder="1" applyAlignment="1">
      <alignment horizontal="center"/>
    </xf>
    <xf numFmtId="191" fontId="10" fillId="10" borderId="37" xfId="0" applyNumberFormat="1" applyFont="1" applyFill="1" applyBorder="1" applyAlignment="1">
      <alignment horizontal="center" vertical="center" wrapText="1"/>
    </xf>
    <xf numFmtId="187" fontId="11" fillId="0" borderId="23" xfId="0" applyNumberFormat="1" applyFont="1" applyBorder="1" applyAlignment="1">
      <alignment horizontal="center"/>
    </xf>
    <xf numFmtId="184" fontId="7" fillId="0" borderId="23" xfId="0" applyNumberFormat="1" applyFont="1" applyBorder="1" applyAlignment="1">
      <alignment horizontal="center"/>
    </xf>
    <xf numFmtId="190" fontId="11" fillId="2" borderId="18" xfId="0" applyNumberFormat="1" applyFont="1" applyFill="1" applyBorder="1" applyAlignment="1">
      <alignment horizontal="center"/>
    </xf>
    <xf numFmtId="190" fontId="11" fillId="2" borderId="10" xfId="0" applyNumberFormat="1" applyFont="1" applyFill="1" applyBorder="1" applyAlignment="1">
      <alignment horizontal="center"/>
    </xf>
    <xf numFmtId="191" fontId="11" fillId="2" borderId="16" xfId="0" applyNumberFormat="1" applyFont="1" applyFill="1" applyBorder="1" applyAlignment="1">
      <alignment horizontal="center"/>
    </xf>
    <xf numFmtId="191" fontId="11" fillId="2" borderId="37" xfId="0" applyNumberFormat="1" applyFont="1" applyFill="1" applyBorder="1" applyAlignment="1">
      <alignment horizontal="center"/>
    </xf>
    <xf numFmtId="191" fontId="11" fillId="2" borderId="23" xfId="0" applyNumberFormat="1" applyFont="1" applyFill="1" applyBorder="1" applyAlignment="1">
      <alignment horizontal="center"/>
    </xf>
    <xf numFmtId="191" fontId="11" fillId="2" borderId="18" xfId="0" applyNumberFormat="1" applyFont="1" applyFill="1" applyBorder="1" applyAlignment="1">
      <alignment horizontal="center"/>
    </xf>
    <xf numFmtId="191" fontId="11" fillId="2" borderId="46" xfId="0" applyNumberFormat="1" applyFont="1" applyFill="1" applyBorder="1" applyAlignment="1">
      <alignment horizontal="center"/>
    </xf>
    <xf numFmtId="191" fontId="11" fillId="2" borderId="26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44" fontId="0" fillId="2" borderId="0" xfId="0" applyNumberFormat="1" applyFill="1" applyBorder="1" applyAlignment="1">
      <alignment horizontal="center"/>
    </xf>
    <xf numFmtId="191" fontId="6" fillId="34" borderId="18" xfId="0" applyNumberFormat="1" applyFont="1" applyFill="1" applyBorder="1" applyAlignment="1">
      <alignment horizontal="center" vertical="center"/>
    </xf>
    <xf numFmtId="191" fontId="6" fillId="34" borderId="10" xfId="0" applyNumberFormat="1" applyFont="1" applyFill="1" applyBorder="1" applyAlignment="1">
      <alignment horizontal="center" vertical="center"/>
    </xf>
    <xf numFmtId="191" fontId="11" fillId="34" borderId="46" xfId="0" applyNumberFormat="1" applyFont="1" applyFill="1" applyBorder="1" applyAlignment="1">
      <alignment horizontal="center"/>
    </xf>
    <xf numFmtId="191" fontId="11" fillId="34" borderId="26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44" fontId="0" fillId="34" borderId="0" xfId="0" applyNumberFormat="1" applyFill="1" applyBorder="1" applyAlignment="1">
      <alignment horizontal="center"/>
    </xf>
    <xf numFmtId="190" fontId="11" fillId="2" borderId="23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left"/>
    </xf>
    <xf numFmtId="2" fontId="6" fillId="0" borderId="46" xfId="0" applyNumberFormat="1" applyFont="1" applyBorder="1" applyAlignment="1">
      <alignment horizontal="center"/>
    </xf>
    <xf numFmtId="191" fontId="10" fillId="0" borderId="24" xfId="0" applyNumberFormat="1" applyFont="1" applyBorder="1" applyAlignment="1">
      <alignment horizontal="center" vertical="center" wrapText="1"/>
    </xf>
    <xf numFmtId="0" fontId="19" fillId="33" borderId="0" xfId="0" applyFont="1" applyFill="1" applyAlignment="1">
      <alignment horizontal="left"/>
    </xf>
    <xf numFmtId="0" fontId="2" fillId="10" borderId="37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90" fontId="7" fillId="33" borderId="10" xfId="0" applyNumberFormat="1" applyFont="1" applyFill="1" applyBorder="1" applyAlignment="1">
      <alignment horizontal="center"/>
    </xf>
    <xf numFmtId="191" fontId="7" fillId="33" borderId="10" xfId="0" applyNumberFormat="1" applyFont="1" applyFill="1" applyBorder="1" applyAlignment="1">
      <alignment horizontal="center"/>
    </xf>
    <xf numFmtId="191" fontId="8" fillId="33" borderId="10" xfId="0" applyNumberFormat="1" applyFont="1" applyFill="1" applyBorder="1" applyAlignment="1">
      <alignment horizontal="center"/>
    </xf>
    <xf numFmtId="191" fontId="7" fillId="33" borderId="26" xfId="0" applyNumberFormat="1" applyFont="1" applyFill="1" applyBorder="1" applyAlignment="1">
      <alignment horizontal="center"/>
    </xf>
    <xf numFmtId="191" fontId="8" fillId="33" borderId="26" xfId="0" applyNumberFormat="1" applyFont="1" applyFill="1" applyBorder="1" applyAlignment="1">
      <alignment horizontal="center"/>
    </xf>
    <xf numFmtId="191" fontId="7" fillId="33" borderId="18" xfId="0" applyNumberFormat="1" applyFont="1" applyFill="1" applyBorder="1" applyAlignment="1">
      <alignment horizontal="center"/>
    </xf>
    <xf numFmtId="191" fontId="18" fillId="33" borderId="10" xfId="0" applyNumberFormat="1" applyFont="1" applyFill="1" applyBorder="1" applyAlignment="1">
      <alignment horizontal="center"/>
    </xf>
    <xf numFmtId="191" fontId="7" fillId="33" borderId="23" xfId="0" applyNumberFormat="1" applyFont="1" applyFill="1" applyBorder="1" applyAlignment="1">
      <alignment horizontal="center"/>
    </xf>
    <xf numFmtId="191" fontId="8" fillId="33" borderId="4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vertical="center"/>
    </xf>
    <xf numFmtId="191" fontId="6" fillId="33" borderId="18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91" fontId="6" fillId="33" borderId="10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91" fontId="6" fillId="33" borderId="23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185" fontId="9" fillId="33" borderId="0" xfId="0" applyNumberFormat="1" applyFont="1" applyFill="1" applyAlignment="1">
      <alignment horizontal="center"/>
    </xf>
    <xf numFmtId="191" fontId="8" fillId="10" borderId="50" xfId="0" applyNumberFormat="1" applyFont="1" applyFill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187" fontId="11" fillId="0" borderId="37" xfId="0" applyNumberFormat="1" applyFont="1" applyBorder="1" applyAlignment="1">
      <alignment horizontal="center"/>
    </xf>
    <xf numFmtId="191" fontId="7" fillId="0" borderId="37" xfId="0" applyNumberFormat="1" applyFont="1" applyBorder="1" applyAlignment="1">
      <alignment horizontal="center"/>
    </xf>
    <xf numFmtId="191" fontId="7" fillId="33" borderId="37" xfId="0" applyNumberFormat="1" applyFont="1" applyFill="1" applyBorder="1" applyAlignment="1">
      <alignment horizontal="center"/>
    </xf>
    <xf numFmtId="191" fontId="8" fillId="0" borderId="37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91" fontId="11" fillId="0" borderId="21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0" xfId="0" applyFont="1" applyAlignment="1">
      <alignment horizontal="left"/>
    </xf>
    <xf numFmtId="190" fontId="7" fillId="3" borderId="10" xfId="0" applyNumberFormat="1" applyFont="1" applyFill="1" applyBorder="1" applyAlignment="1">
      <alignment horizontal="center"/>
    </xf>
    <xf numFmtId="191" fontId="7" fillId="3" borderId="10" xfId="0" applyNumberFormat="1" applyFont="1" applyFill="1" applyBorder="1" applyAlignment="1">
      <alignment horizontal="center"/>
    </xf>
    <xf numFmtId="185" fontId="20" fillId="33" borderId="10" xfId="0" applyNumberFormat="1" applyFont="1" applyFill="1" applyBorder="1" applyAlignment="1">
      <alignment horizontal="center" vertical="center" wrapText="1"/>
    </xf>
    <xf numFmtId="191" fontId="6" fillId="4" borderId="10" xfId="0" applyNumberFormat="1" applyFont="1" applyFill="1" applyBorder="1" applyAlignment="1">
      <alignment horizontal="center"/>
    </xf>
    <xf numFmtId="191" fontId="11" fillId="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91" fontId="6" fillId="5" borderId="10" xfId="0" applyNumberFormat="1" applyFont="1" applyFill="1" applyBorder="1" applyAlignment="1">
      <alignment horizontal="center"/>
    </xf>
    <xf numFmtId="191" fontId="4" fillId="33" borderId="18" xfId="0" applyNumberFormat="1" applyFont="1" applyFill="1" applyBorder="1" applyAlignment="1">
      <alignment horizontal="center"/>
    </xf>
    <xf numFmtId="191" fontId="4" fillId="33" borderId="10" xfId="0" applyNumberFormat="1" applyFont="1" applyFill="1" applyBorder="1" applyAlignment="1">
      <alignment horizontal="center"/>
    </xf>
    <xf numFmtId="190" fontId="4" fillId="33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91" fontId="4" fillId="33" borderId="37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4" fontId="0" fillId="33" borderId="10" xfId="0" applyNumberForma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2" fontId="4" fillId="33" borderId="19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184" fontId="4" fillId="33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91" fontId="4" fillId="33" borderId="23" xfId="0" applyNumberFormat="1" applyFont="1" applyFill="1" applyBorder="1" applyAlignment="1">
      <alignment horizontal="center"/>
    </xf>
    <xf numFmtId="44" fontId="0" fillId="33" borderId="23" xfId="0" applyNumberForma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191" fontId="0" fillId="35" borderId="18" xfId="0" applyNumberFormat="1" applyFont="1" applyFill="1" applyBorder="1" applyAlignment="1">
      <alignment horizontal="center"/>
    </xf>
    <xf numFmtId="191" fontId="0" fillId="35" borderId="10" xfId="0" applyNumberFormat="1" applyFont="1" applyFill="1" applyBorder="1" applyAlignment="1">
      <alignment horizontal="center"/>
    </xf>
    <xf numFmtId="191" fontId="0" fillId="35" borderId="37" xfId="0" applyNumberFormat="1" applyFont="1" applyFill="1" applyBorder="1" applyAlignment="1">
      <alignment horizontal="center"/>
    </xf>
    <xf numFmtId="191" fontId="0" fillId="35" borderId="23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85" fontId="10" fillId="33" borderId="26" xfId="0" applyNumberFormat="1" applyFont="1" applyFill="1" applyBorder="1" applyAlignment="1">
      <alignment horizontal="center" vertical="center" wrapText="1"/>
    </xf>
    <xf numFmtId="185" fontId="10" fillId="0" borderId="26" xfId="0" applyNumberFormat="1" applyFont="1" applyBorder="1" applyAlignment="1">
      <alignment horizontal="center" vertical="center" wrapText="1"/>
    </xf>
    <xf numFmtId="191" fontId="10" fillId="0" borderId="27" xfId="0" applyNumberFormat="1" applyFont="1" applyBorder="1" applyAlignment="1">
      <alignment horizontal="center" vertical="center" wrapText="1"/>
    </xf>
    <xf numFmtId="190" fontId="19" fillId="33" borderId="51" xfId="0" applyNumberFormat="1" applyFont="1" applyFill="1" applyBorder="1" applyAlignment="1">
      <alignment horizontal="center"/>
    </xf>
    <xf numFmtId="190" fontId="19" fillId="33" borderId="11" xfId="0" applyNumberFormat="1" applyFont="1" applyFill="1" applyBorder="1" applyAlignment="1">
      <alignment horizontal="center"/>
    </xf>
    <xf numFmtId="190" fontId="19" fillId="33" borderId="23" xfId="0" applyNumberFormat="1" applyFont="1" applyFill="1" applyBorder="1" applyAlignment="1">
      <alignment horizontal="center"/>
    </xf>
    <xf numFmtId="190" fontId="4" fillId="33" borderId="52" xfId="0" applyNumberFormat="1" applyFont="1" applyFill="1" applyBorder="1" applyAlignment="1">
      <alignment horizontal="center"/>
    </xf>
    <xf numFmtId="190" fontId="4" fillId="33" borderId="53" xfId="0" applyNumberFormat="1" applyFont="1" applyFill="1" applyBorder="1" applyAlignment="1">
      <alignment horizontal="center"/>
    </xf>
    <xf numFmtId="2" fontId="3" fillId="10" borderId="0" xfId="0" applyNumberFormat="1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91" fontId="7" fillId="0" borderId="16" xfId="0" applyNumberFormat="1" applyFont="1" applyBorder="1" applyAlignment="1">
      <alignment horizontal="center"/>
    </xf>
    <xf numFmtId="0" fontId="14" fillId="33" borderId="10" xfId="0" applyFont="1" applyFill="1" applyBorder="1" applyAlignment="1">
      <alignment horizontal="left" indent="1"/>
    </xf>
    <xf numFmtId="2" fontId="7" fillId="0" borderId="20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14" fillId="33" borderId="23" xfId="0" applyFont="1" applyFill="1" applyBorder="1" applyAlignment="1">
      <alignment horizontal="left" indent="1"/>
    </xf>
    <xf numFmtId="191" fontId="19" fillId="33" borderId="37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 indent="1"/>
    </xf>
    <xf numFmtId="191" fontId="19" fillId="33" borderId="10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left" indent="1"/>
    </xf>
    <xf numFmtId="191" fontId="19" fillId="33" borderId="23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left" indent="1"/>
    </xf>
    <xf numFmtId="191" fontId="22" fillId="33" borderId="19" xfId="0" applyNumberFormat="1" applyFont="1" applyFill="1" applyBorder="1" applyAlignment="1">
      <alignment horizontal="center" vertical="center"/>
    </xf>
    <xf numFmtId="191" fontId="22" fillId="33" borderId="21" xfId="0" applyNumberFormat="1" applyFont="1" applyFill="1" applyBorder="1" applyAlignment="1">
      <alignment horizontal="center" vertical="center"/>
    </xf>
    <xf numFmtId="191" fontId="22" fillId="33" borderId="24" xfId="0" applyNumberFormat="1" applyFont="1" applyFill="1" applyBorder="1" applyAlignment="1">
      <alignment horizontal="center" vertical="center"/>
    </xf>
    <xf numFmtId="191" fontId="22" fillId="33" borderId="38" xfId="0" applyNumberFormat="1" applyFont="1" applyFill="1" applyBorder="1" applyAlignment="1">
      <alignment horizontal="center" vertical="center"/>
    </xf>
    <xf numFmtId="191" fontId="22" fillId="33" borderId="39" xfId="0" applyNumberFormat="1" applyFont="1" applyFill="1" applyBorder="1" applyAlignment="1">
      <alignment horizontal="center" vertical="center"/>
    </xf>
    <xf numFmtId="191" fontId="22" fillId="33" borderId="5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3" fillId="0" borderId="36" xfId="0" applyFont="1" applyBorder="1" applyAlignment="1">
      <alignment horizontal="left" indent="1"/>
    </xf>
    <xf numFmtId="0" fontId="23" fillId="0" borderId="20" xfId="0" applyFont="1" applyBorder="1" applyAlignment="1">
      <alignment horizontal="left" indent="1"/>
    </xf>
    <xf numFmtId="0" fontId="23" fillId="0" borderId="22" xfId="0" applyFont="1" applyBorder="1" applyAlignment="1">
      <alignment horizontal="left" indent="1"/>
    </xf>
    <xf numFmtId="0" fontId="23" fillId="0" borderId="35" xfId="0" applyFont="1" applyBorder="1" applyAlignment="1">
      <alignment horizontal="left" indent="1"/>
    </xf>
    <xf numFmtId="0" fontId="22" fillId="33" borderId="0" xfId="0" applyFont="1" applyFill="1" applyAlignment="1">
      <alignment/>
    </xf>
    <xf numFmtId="0" fontId="23" fillId="0" borderId="55" xfId="0" applyFont="1" applyBorder="1" applyAlignment="1">
      <alignment horizontal="left" indent="1"/>
    </xf>
    <xf numFmtId="0" fontId="15" fillId="0" borderId="5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191" fontId="22" fillId="33" borderId="27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44" fontId="22" fillId="0" borderId="10" xfId="0" applyNumberFormat="1" applyFont="1" applyBorder="1" applyAlignment="1">
      <alignment/>
    </xf>
    <xf numFmtId="44" fontId="22" fillId="0" borderId="10" xfId="0" applyNumberFormat="1" applyFont="1" applyBorder="1" applyAlignment="1">
      <alignment wrapText="1"/>
    </xf>
    <xf numFmtId="44" fontId="5" fillId="0" borderId="10" xfId="0" applyNumberFormat="1" applyFont="1" applyBorder="1" applyAlignment="1">
      <alignment/>
    </xf>
    <xf numFmtId="0" fontId="22" fillId="33" borderId="5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58" xfId="0" applyFont="1" applyFill="1" applyBorder="1" applyAlignment="1">
      <alignment horizontal="center" vertical="center"/>
    </xf>
    <xf numFmtId="0" fontId="22" fillId="33" borderId="59" xfId="0" applyFont="1" applyFill="1" applyBorder="1" applyAlignment="1">
      <alignment horizontal="center" vertical="center"/>
    </xf>
    <xf numFmtId="0" fontId="22" fillId="33" borderId="60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left"/>
    </xf>
    <xf numFmtId="0" fontId="0" fillId="0" borderId="37" xfId="0" applyBorder="1" applyAlignment="1">
      <alignment horizontal="center"/>
    </xf>
    <xf numFmtId="191" fontId="22" fillId="33" borderId="51" xfId="0" applyNumberFormat="1" applyFont="1" applyFill="1" applyBorder="1" applyAlignment="1">
      <alignment horizontal="center" vertical="center"/>
    </xf>
    <xf numFmtId="191" fontId="22" fillId="33" borderId="11" xfId="0" applyNumberFormat="1" applyFont="1" applyFill="1" applyBorder="1" applyAlignment="1">
      <alignment horizontal="center" vertical="center"/>
    </xf>
    <xf numFmtId="191" fontId="22" fillId="33" borderId="52" xfId="0" applyNumberFormat="1" applyFont="1" applyFill="1" applyBorder="1" applyAlignment="1">
      <alignment horizontal="center" vertical="center"/>
    </xf>
    <xf numFmtId="191" fontId="22" fillId="33" borderId="58" xfId="0" applyNumberFormat="1" applyFont="1" applyFill="1" applyBorder="1" applyAlignment="1">
      <alignment horizontal="center" vertical="center"/>
    </xf>
    <xf numFmtId="191" fontId="22" fillId="33" borderId="59" xfId="0" applyNumberFormat="1" applyFont="1" applyFill="1" applyBorder="1" applyAlignment="1">
      <alignment horizontal="center" vertical="center"/>
    </xf>
    <xf numFmtId="191" fontId="22" fillId="33" borderId="60" xfId="0" applyNumberFormat="1" applyFont="1" applyFill="1" applyBorder="1" applyAlignment="1">
      <alignment horizontal="center" vertical="center"/>
    </xf>
    <xf numFmtId="191" fontId="22" fillId="33" borderId="61" xfId="0" applyNumberFormat="1" applyFont="1" applyFill="1" applyBorder="1" applyAlignment="1">
      <alignment horizontal="center" vertical="center"/>
    </xf>
    <xf numFmtId="191" fontId="22" fillId="33" borderId="62" xfId="0" applyNumberFormat="1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left" indent="1"/>
    </xf>
    <xf numFmtId="2" fontId="7" fillId="33" borderId="10" xfId="0" applyNumberFormat="1" applyFont="1" applyFill="1" applyBorder="1" applyAlignment="1">
      <alignment horizontal="center"/>
    </xf>
    <xf numFmtId="191" fontId="7" fillId="2" borderId="37" xfId="0" applyNumberFormat="1" applyFont="1" applyFill="1" applyBorder="1" applyAlignment="1">
      <alignment horizontal="center"/>
    </xf>
    <xf numFmtId="191" fontId="7" fillId="2" borderId="10" xfId="0" applyNumberFormat="1" applyFont="1" applyFill="1" applyBorder="1" applyAlignment="1">
      <alignment horizontal="center"/>
    </xf>
    <xf numFmtId="191" fontId="7" fillId="2" borderId="23" xfId="0" applyNumberFormat="1" applyFont="1" applyFill="1" applyBorder="1" applyAlignment="1">
      <alignment horizontal="center"/>
    </xf>
    <xf numFmtId="2" fontId="2" fillId="10" borderId="0" xfId="0" applyNumberFormat="1" applyFont="1" applyFill="1" applyBorder="1" applyAlignment="1">
      <alignment horizontal="left"/>
    </xf>
    <xf numFmtId="0" fontId="66" fillId="0" borderId="0" xfId="0" applyFont="1" applyAlignment="1">
      <alignment/>
    </xf>
    <xf numFmtId="191" fontId="7" fillId="33" borderId="10" xfId="0" applyNumberFormat="1" applyFont="1" applyFill="1" applyBorder="1" applyAlignment="1">
      <alignment horizontal="center"/>
    </xf>
    <xf numFmtId="191" fontId="11" fillId="33" borderId="10" xfId="0" applyNumberFormat="1" applyFont="1" applyFill="1" applyBorder="1" applyAlignment="1">
      <alignment horizontal="center"/>
    </xf>
    <xf numFmtId="44" fontId="22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44" fontId="22" fillId="0" borderId="28" xfId="0" applyNumberFormat="1" applyFont="1" applyBorder="1" applyAlignment="1">
      <alignment vertical="center"/>
    </xf>
    <xf numFmtId="44" fontId="22" fillId="0" borderId="15" xfId="0" applyNumberFormat="1" applyFont="1" applyBorder="1" applyAlignment="1">
      <alignment vertical="center"/>
    </xf>
    <xf numFmtId="44" fontId="22" fillId="33" borderId="15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left" indent="1"/>
    </xf>
    <xf numFmtId="191" fontId="11" fillId="33" borderId="26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0" fontId="14" fillId="33" borderId="37" xfId="0" applyFont="1" applyFill="1" applyBorder="1" applyAlignment="1">
      <alignment horizontal="left" indent="1"/>
    </xf>
    <xf numFmtId="184" fontId="7" fillId="0" borderId="37" xfId="0" applyNumberFormat="1" applyFont="1" applyBorder="1" applyAlignment="1">
      <alignment horizontal="center"/>
    </xf>
    <xf numFmtId="187" fontId="11" fillId="0" borderId="26" xfId="0" applyNumberFormat="1" applyFont="1" applyBorder="1" applyAlignment="1">
      <alignment horizontal="center"/>
    </xf>
    <xf numFmtId="184" fontId="7" fillId="0" borderId="26" xfId="0" applyNumberFormat="1" applyFont="1" applyBorder="1" applyAlignment="1">
      <alignment horizontal="center"/>
    </xf>
    <xf numFmtId="191" fontId="11" fillId="5" borderId="10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191" fontId="21" fillId="33" borderId="10" xfId="0" applyNumberFormat="1" applyFont="1" applyFill="1" applyBorder="1" applyAlignment="1">
      <alignment horizontal="center"/>
    </xf>
    <xf numFmtId="191" fontId="11" fillId="33" borderId="10" xfId="0" applyNumberFormat="1" applyFont="1" applyFill="1" applyBorder="1" applyAlignment="1">
      <alignment horizontal="center"/>
    </xf>
    <xf numFmtId="191" fontId="11" fillId="33" borderId="10" xfId="0" applyNumberFormat="1" applyFont="1" applyFill="1" applyBorder="1" applyAlignment="1">
      <alignment horizontal="center"/>
    </xf>
    <xf numFmtId="187" fontId="6" fillId="0" borderId="10" xfId="0" applyNumberFormat="1" applyFont="1" applyBorder="1" applyAlignment="1">
      <alignment horizontal="center"/>
    </xf>
    <xf numFmtId="191" fontId="7" fillId="0" borderId="46" xfId="0" applyNumberFormat="1" applyFont="1" applyBorder="1" applyAlignment="1">
      <alignment horizontal="center"/>
    </xf>
    <xf numFmtId="191" fontId="7" fillId="33" borderId="46" xfId="0" applyNumberFormat="1" applyFont="1" applyFill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191" fontId="21" fillId="33" borderId="16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191" fontId="21" fillId="33" borderId="18" xfId="0" applyNumberFormat="1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91" fontId="21" fillId="33" borderId="23" xfId="0" applyNumberFormat="1" applyFont="1" applyFill="1" applyBorder="1" applyAlignment="1">
      <alignment horizontal="center"/>
    </xf>
    <xf numFmtId="44" fontId="22" fillId="0" borderId="11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89" fontId="22" fillId="0" borderId="11" xfId="0" applyNumberFormat="1" applyFont="1" applyBorder="1" applyAlignment="1">
      <alignment horizontal="center" vertical="center" wrapText="1"/>
    </xf>
    <xf numFmtId="189" fontId="15" fillId="0" borderId="13" xfId="0" applyNumberFormat="1" applyFont="1" applyBorder="1" applyAlignment="1">
      <alignment horizontal="center" vertical="center" wrapText="1"/>
    </xf>
    <xf numFmtId="191" fontId="11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91" fontId="11" fillId="33" borderId="23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44" fontId="5" fillId="0" borderId="63" xfId="0" applyNumberFormat="1" applyFont="1" applyBorder="1" applyAlignment="1">
      <alignment horizontal="center"/>
    </xf>
    <xf numFmtId="44" fontId="5" fillId="0" borderId="64" xfId="0" applyNumberFormat="1" applyFont="1" applyBorder="1" applyAlignment="1">
      <alignment horizontal="center"/>
    </xf>
    <xf numFmtId="44" fontId="5" fillId="0" borderId="65" xfId="0" applyNumberFormat="1" applyFont="1" applyBorder="1" applyAlignment="1">
      <alignment horizontal="center"/>
    </xf>
    <xf numFmtId="0" fontId="17" fillId="33" borderId="44" xfId="0" applyFont="1" applyFill="1" applyBorder="1" applyAlignment="1">
      <alignment horizontal="center"/>
    </xf>
    <xf numFmtId="0" fontId="17" fillId="33" borderId="66" xfId="0" applyFont="1" applyFill="1" applyBorder="1" applyAlignment="1">
      <alignment horizontal="center"/>
    </xf>
    <xf numFmtId="44" fontId="17" fillId="0" borderId="53" xfId="0" applyNumberFormat="1" applyFont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67" xfId="0" applyBorder="1" applyAlignment="1">
      <alignment wrapText="1"/>
    </xf>
    <xf numFmtId="0" fontId="2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5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10" borderId="53" xfId="0" applyFont="1" applyFill="1" applyBorder="1" applyAlignment="1">
      <alignment horizontal="left" wrapText="1"/>
    </xf>
    <xf numFmtId="0" fontId="1" fillId="10" borderId="57" xfId="0" applyFont="1" applyFill="1" applyBorder="1" applyAlignment="1">
      <alignment horizontal="left" wrapText="1"/>
    </xf>
    <xf numFmtId="0" fontId="11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" fillId="10" borderId="11" xfId="0" applyFont="1" applyFill="1" applyBorder="1" applyAlignment="1">
      <alignment horizontal="left" wrapText="1"/>
    </xf>
    <xf numFmtId="0" fontId="1" fillId="10" borderId="15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ВАРЯ1.XL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2714625</xdr:colOff>
      <xdr:row>2</xdr:row>
      <xdr:rowOff>200025</xdr:rowOff>
    </xdr:to>
    <xdr:pic>
      <xdr:nvPicPr>
        <xdr:cNvPr id="1" name="Рисунок 1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352425</xdr:rowOff>
    </xdr:to>
    <xdr:pic>
      <xdr:nvPicPr>
        <xdr:cNvPr id="1" name="Рисунок 1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0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3114675</xdr:colOff>
      <xdr:row>0</xdr:row>
      <xdr:rowOff>0</xdr:rowOff>
    </xdr:from>
    <xdr:to>
      <xdr:col>3</xdr:col>
      <xdr:colOff>0</xdr:colOff>
      <xdr:row>4</xdr:row>
      <xdr:rowOff>9525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3000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G277"/>
  <sheetViews>
    <sheetView view="pageBreakPreview" zoomScale="90" zoomScaleNormal="110" zoomScaleSheetLayoutView="90" zoomScalePageLayoutView="0" workbookViewId="0" topLeftCell="A232">
      <selection activeCell="B242" sqref="B242:B253"/>
    </sheetView>
  </sheetViews>
  <sheetFormatPr defaultColWidth="9.00390625" defaultRowHeight="12.75"/>
  <cols>
    <col min="1" max="1" width="39.875" style="18" customWidth="1"/>
    <col min="2" max="2" width="7.25390625" style="17" customWidth="1"/>
    <col min="3" max="3" width="11.00390625" style="275" customWidth="1"/>
    <col min="4" max="4" width="11.00390625" style="269" customWidth="1"/>
    <col min="5" max="5" width="18.00390625" style="219" customWidth="1"/>
    <col min="6" max="6" width="12.75390625" style="20" customWidth="1"/>
    <col min="7" max="7" width="7.875" style="41" customWidth="1"/>
  </cols>
  <sheetData>
    <row r="1" spans="1:7" s="21" customFormat="1" ht="24" customHeight="1">
      <c r="A1" s="99"/>
      <c r="B1" s="100" t="s">
        <v>87</v>
      </c>
      <c r="C1" s="209"/>
      <c r="D1" s="209"/>
      <c r="E1" s="209"/>
      <c r="F1" s="101"/>
      <c r="G1" s="102"/>
    </row>
    <row r="2" spans="1:7" s="31" customFormat="1" ht="24" customHeight="1">
      <c r="A2" s="103"/>
      <c r="B2" s="37" t="s">
        <v>99</v>
      </c>
      <c r="C2" s="210"/>
      <c r="D2" s="210"/>
      <c r="E2" s="210"/>
      <c r="F2" s="32"/>
      <c r="G2" s="104"/>
    </row>
    <row r="3" spans="1:7" s="31" customFormat="1" ht="24" customHeight="1">
      <c r="A3" s="103"/>
      <c r="B3" s="37" t="s">
        <v>456</v>
      </c>
      <c r="C3" s="210"/>
      <c r="D3" s="210"/>
      <c r="E3" s="210"/>
      <c r="F3" s="32"/>
      <c r="G3" s="105"/>
    </row>
    <row r="4" spans="1:7" s="31" customFormat="1" ht="24" customHeight="1">
      <c r="A4" s="133" t="s">
        <v>597</v>
      </c>
      <c r="B4" s="131"/>
      <c r="C4" s="211"/>
      <c r="D4" s="211"/>
      <c r="E4" s="211"/>
      <c r="F4" s="132"/>
      <c r="G4" s="134"/>
    </row>
    <row r="5" spans="1:7" s="431" customFormat="1" ht="24" customHeight="1">
      <c r="A5" s="430" t="s">
        <v>600</v>
      </c>
      <c r="B5" s="458" t="s">
        <v>601</v>
      </c>
      <c r="C5" s="459"/>
      <c r="D5" s="459"/>
      <c r="E5" s="460"/>
      <c r="G5" s="432"/>
    </row>
    <row r="6" spans="1:7" s="431" customFormat="1" ht="27" customHeight="1">
      <c r="A6" s="433" t="s">
        <v>640</v>
      </c>
      <c r="B6" s="434"/>
      <c r="C6" s="435"/>
      <c r="D6" s="435"/>
      <c r="E6" s="435"/>
      <c r="F6" s="461">
        <v>43521</v>
      </c>
      <c r="G6" s="462"/>
    </row>
    <row r="7" spans="1:7" s="31" customFormat="1" ht="27" customHeight="1" thickBot="1">
      <c r="A7" s="467" t="s">
        <v>743</v>
      </c>
      <c r="B7" s="468"/>
      <c r="C7" s="468"/>
      <c r="D7" s="468"/>
      <c r="E7" s="468"/>
      <c r="F7" s="468"/>
      <c r="G7" s="469"/>
    </row>
    <row r="8" spans="1:7" s="21" customFormat="1" ht="24.75" customHeight="1" thickBot="1">
      <c r="A8" s="354" t="s">
        <v>6</v>
      </c>
      <c r="B8" s="355" t="s">
        <v>49</v>
      </c>
      <c r="C8" s="356" t="s">
        <v>594</v>
      </c>
      <c r="D8" s="357" t="s">
        <v>595</v>
      </c>
      <c r="E8" s="358" t="s">
        <v>596</v>
      </c>
      <c r="F8" s="359"/>
      <c r="G8" s="360" t="s">
        <v>100</v>
      </c>
    </row>
    <row r="9" spans="1:7" s="21" customFormat="1" ht="13.5" customHeight="1">
      <c r="A9" s="63" t="s">
        <v>473</v>
      </c>
      <c r="B9" s="64" t="s">
        <v>1</v>
      </c>
      <c r="C9" s="248"/>
      <c r="D9" s="265"/>
      <c r="E9" s="212">
        <f>РАБОЧИЙ!H5</f>
        <v>42900</v>
      </c>
      <c r="F9" s="65"/>
      <c r="G9" s="67"/>
    </row>
    <row r="10" spans="1:7" s="21" customFormat="1" ht="13.5" customHeight="1">
      <c r="A10" s="68" t="s">
        <v>474</v>
      </c>
      <c r="B10" s="3" t="s">
        <v>1</v>
      </c>
      <c r="C10" s="245"/>
      <c r="D10" s="60"/>
      <c r="E10" s="156">
        <f>РАБОЧИЙ!H6</f>
        <v>42900</v>
      </c>
      <c r="F10" s="14"/>
      <c r="G10" s="69"/>
    </row>
    <row r="11" spans="1:7" s="21" customFormat="1" ht="13.5" customHeight="1">
      <c r="A11" s="68" t="s">
        <v>475</v>
      </c>
      <c r="B11" s="3" t="s">
        <v>1</v>
      </c>
      <c r="C11" s="245"/>
      <c r="D11" s="60"/>
      <c r="E11" s="156">
        <f>РАБОЧИЙ!H9</f>
        <v>41900</v>
      </c>
      <c r="F11" s="14"/>
      <c r="G11" s="69"/>
    </row>
    <row r="12" spans="1:7" s="21" customFormat="1" ht="13.5" customHeight="1">
      <c r="A12" s="68" t="s">
        <v>476</v>
      </c>
      <c r="B12" s="3" t="s">
        <v>1</v>
      </c>
      <c r="C12" s="245"/>
      <c r="D12" s="60"/>
      <c r="E12" s="156">
        <f>РАБОЧИЙ!H10</f>
        <v>40900</v>
      </c>
      <c r="F12" s="14"/>
      <c r="G12" s="69"/>
    </row>
    <row r="13" spans="1:7" s="21" customFormat="1" ht="13.5" customHeight="1">
      <c r="A13" s="68" t="s">
        <v>477</v>
      </c>
      <c r="B13" s="3" t="s">
        <v>1</v>
      </c>
      <c r="C13" s="245"/>
      <c r="D13" s="60"/>
      <c r="E13" s="156">
        <f>РАБОЧИЙ!H11</f>
        <v>40900</v>
      </c>
      <c r="F13" s="14"/>
      <c r="G13" s="69"/>
    </row>
    <row r="14" spans="1:7" s="21" customFormat="1" ht="13.5" customHeight="1">
      <c r="A14" s="68" t="s">
        <v>478</v>
      </c>
      <c r="B14" s="3" t="s">
        <v>1</v>
      </c>
      <c r="C14" s="245"/>
      <c r="D14" s="60"/>
      <c r="E14" s="156">
        <f>РАБОЧИЙ!H12</f>
        <v>40900</v>
      </c>
      <c r="F14" s="14"/>
      <c r="G14" s="69"/>
    </row>
    <row r="15" spans="1:7" s="21" customFormat="1" ht="13.5" customHeight="1">
      <c r="A15" s="68" t="s">
        <v>479</v>
      </c>
      <c r="B15" s="3" t="s">
        <v>1</v>
      </c>
      <c r="C15" s="245"/>
      <c r="D15" s="60"/>
      <c r="E15" s="156">
        <f>РАБОЧИЙ!H13</f>
        <v>40900</v>
      </c>
      <c r="F15" s="14"/>
      <c r="G15" s="69"/>
    </row>
    <row r="16" spans="1:7" s="21" customFormat="1" ht="13.5" customHeight="1">
      <c r="A16" s="68" t="s">
        <v>480</v>
      </c>
      <c r="B16" s="3" t="s">
        <v>1</v>
      </c>
      <c r="C16" s="245"/>
      <c r="D16" s="60"/>
      <c r="E16" s="156">
        <f>РАБОЧИЙ!H14</f>
        <v>40900</v>
      </c>
      <c r="F16" s="14"/>
      <c r="G16" s="69"/>
    </row>
    <row r="17" spans="1:7" s="21" customFormat="1" ht="13.5" customHeight="1">
      <c r="A17" s="68" t="s">
        <v>685</v>
      </c>
      <c r="B17" s="3" t="s">
        <v>1</v>
      </c>
      <c r="C17" s="245"/>
      <c r="D17" s="60"/>
      <c r="E17" s="156">
        <f>РАБОЧИЙ!H13</f>
        <v>40900</v>
      </c>
      <c r="F17" s="14"/>
      <c r="G17" s="69"/>
    </row>
    <row r="18" spans="1:7" s="21" customFormat="1" ht="13.5" customHeight="1" thickBot="1">
      <c r="A18" s="68" t="s">
        <v>481</v>
      </c>
      <c r="B18" s="53" t="s">
        <v>1</v>
      </c>
      <c r="C18" s="246"/>
      <c r="D18" s="60"/>
      <c r="E18" s="207">
        <f>РАБОЧИЙ!H16</f>
        <v>40900</v>
      </c>
      <c r="F18" s="14"/>
      <c r="G18" s="116"/>
    </row>
    <row r="19" spans="1:7" s="44" customFormat="1" ht="13.5" customHeight="1">
      <c r="A19" s="63" t="s">
        <v>119</v>
      </c>
      <c r="B19" s="93" t="s">
        <v>112</v>
      </c>
      <c r="C19" s="270"/>
      <c r="D19" s="108"/>
      <c r="E19" s="207">
        <v>50500</v>
      </c>
      <c r="F19" s="150"/>
      <c r="G19" s="74"/>
    </row>
    <row r="20" spans="1:7" s="44" customFormat="1" ht="13.5" customHeight="1">
      <c r="A20" s="68" t="s">
        <v>253</v>
      </c>
      <c r="B20" s="42" t="s">
        <v>112</v>
      </c>
      <c r="C20" s="271"/>
      <c r="D20" s="61"/>
      <c r="E20" s="207">
        <v>50500</v>
      </c>
      <c r="F20" s="7"/>
      <c r="G20" s="75"/>
    </row>
    <row r="21" spans="1:7" s="44" customFormat="1" ht="13.5" customHeight="1">
      <c r="A21" s="68" t="s">
        <v>415</v>
      </c>
      <c r="B21" s="121" t="s">
        <v>112</v>
      </c>
      <c r="C21" s="271"/>
      <c r="D21" s="122"/>
      <c r="E21" s="207">
        <v>50500</v>
      </c>
      <c r="F21" s="159"/>
      <c r="G21" s="155"/>
    </row>
    <row r="22" spans="1:7" s="44" customFormat="1" ht="13.5" customHeight="1">
      <c r="A22" s="109" t="s">
        <v>375</v>
      </c>
      <c r="B22" s="121" t="s">
        <v>112</v>
      </c>
      <c r="C22" s="271"/>
      <c r="D22" s="122"/>
      <c r="E22" s="207">
        <v>50500</v>
      </c>
      <c r="F22" s="159"/>
      <c r="G22" s="155"/>
    </row>
    <row r="23" spans="1:7" s="44" customFormat="1" ht="13.5" customHeight="1">
      <c r="A23" s="109" t="s">
        <v>414</v>
      </c>
      <c r="B23" s="121" t="s">
        <v>112</v>
      </c>
      <c r="C23" s="271"/>
      <c r="D23" s="122"/>
      <c r="E23" s="207">
        <v>50500</v>
      </c>
      <c r="F23" s="159"/>
      <c r="G23" s="155"/>
    </row>
    <row r="24" spans="1:7" s="44" customFormat="1" ht="13.5" customHeight="1" thickBot="1">
      <c r="A24" s="109" t="s">
        <v>579</v>
      </c>
      <c r="B24" s="121" t="s">
        <v>112</v>
      </c>
      <c r="C24" s="271"/>
      <c r="D24" s="122"/>
      <c r="E24" s="207">
        <v>50500</v>
      </c>
      <c r="F24" s="159"/>
      <c r="G24" s="155"/>
    </row>
    <row r="25" spans="1:7" s="21" customFormat="1" ht="13.5" customHeight="1">
      <c r="A25" s="63" t="s">
        <v>613</v>
      </c>
      <c r="B25" s="64" t="s">
        <v>1</v>
      </c>
      <c r="C25" s="243"/>
      <c r="D25" s="260"/>
      <c r="E25" s="212">
        <f>РАБОЧИЙ!H43</f>
        <v>41900</v>
      </c>
      <c r="F25" s="66"/>
      <c r="G25" s="67"/>
    </row>
    <row r="26" spans="1:7" s="21" customFormat="1" ht="13.5" customHeight="1">
      <c r="A26" s="68" t="s">
        <v>614</v>
      </c>
      <c r="B26" s="3" t="s">
        <v>1</v>
      </c>
      <c r="C26" s="244"/>
      <c r="D26" s="261"/>
      <c r="E26" s="156">
        <f>РАБОЧИЙ!H44</f>
        <v>41900</v>
      </c>
      <c r="F26" s="35"/>
      <c r="G26" s="69"/>
    </row>
    <row r="27" spans="1:7" s="21" customFormat="1" ht="13.5" customHeight="1">
      <c r="A27" s="68" t="s">
        <v>615</v>
      </c>
      <c r="B27" s="3" t="s">
        <v>1</v>
      </c>
      <c r="C27" s="245"/>
      <c r="D27" s="261"/>
      <c r="E27" s="156">
        <f>РАБОЧИЙ!H45</f>
        <v>41900</v>
      </c>
      <c r="F27" s="35"/>
      <c r="G27" s="69"/>
    </row>
    <row r="28" spans="1:7" s="21" customFormat="1" ht="13.5" customHeight="1">
      <c r="A28" s="68" t="s">
        <v>616</v>
      </c>
      <c r="B28" s="3" t="s">
        <v>1</v>
      </c>
      <c r="C28" s="245"/>
      <c r="D28" s="261"/>
      <c r="E28" s="156">
        <f>РАБОЧИЙ!H46</f>
        <v>40900</v>
      </c>
      <c r="F28" s="35"/>
      <c r="G28" s="69"/>
    </row>
    <row r="29" spans="1:7" s="21" customFormat="1" ht="13.5" customHeight="1">
      <c r="A29" s="68" t="s">
        <v>617</v>
      </c>
      <c r="B29" s="3" t="s">
        <v>1</v>
      </c>
      <c r="C29" s="245"/>
      <c r="D29" s="261"/>
      <c r="E29" s="156">
        <f>РАБОЧИЙ!H47</f>
        <v>40900</v>
      </c>
      <c r="F29" s="35"/>
      <c r="G29" s="69"/>
    </row>
    <row r="30" spans="1:7" s="21" customFormat="1" ht="13.5" customHeight="1">
      <c r="A30" s="68" t="s">
        <v>618</v>
      </c>
      <c r="B30" s="3" t="s">
        <v>1</v>
      </c>
      <c r="C30" s="245"/>
      <c r="D30" s="261"/>
      <c r="E30" s="156">
        <f>РАБОЧИЙ!H48</f>
        <v>40900</v>
      </c>
      <c r="F30" s="35"/>
      <c r="G30" s="69"/>
    </row>
    <row r="31" spans="1:7" s="21" customFormat="1" ht="13.5" customHeight="1">
      <c r="A31" s="68" t="s">
        <v>619</v>
      </c>
      <c r="B31" s="3" t="s">
        <v>1</v>
      </c>
      <c r="C31" s="245"/>
      <c r="D31" s="261"/>
      <c r="E31" s="156">
        <f>РАБОЧИЙ!H49</f>
        <v>40900</v>
      </c>
      <c r="F31" s="35"/>
      <c r="G31" s="69"/>
    </row>
    <row r="32" spans="1:7" s="21" customFormat="1" ht="13.5" customHeight="1">
      <c r="A32" s="68" t="s">
        <v>620</v>
      </c>
      <c r="B32" s="3" t="s">
        <v>1</v>
      </c>
      <c r="C32" s="245"/>
      <c r="D32" s="261"/>
      <c r="E32" s="156">
        <f>РАБОЧИЙ!H50</f>
        <v>40900</v>
      </c>
      <c r="F32" s="35"/>
      <c r="G32" s="69"/>
    </row>
    <row r="33" spans="1:7" s="21" customFormat="1" ht="13.5" customHeight="1" thickBot="1">
      <c r="A33" s="109" t="s">
        <v>621</v>
      </c>
      <c r="B33" s="53" t="s">
        <v>1</v>
      </c>
      <c r="C33" s="246"/>
      <c r="D33" s="262"/>
      <c r="E33" s="207">
        <f>РАБОЧИЙ!H51</f>
        <v>40900</v>
      </c>
      <c r="F33" s="54"/>
      <c r="G33" s="116"/>
    </row>
    <row r="34" spans="1:7" s="27" customFormat="1" ht="13.5" customHeight="1">
      <c r="A34" s="63" t="s">
        <v>644</v>
      </c>
      <c r="B34" s="348" t="s">
        <v>370</v>
      </c>
      <c r="C34" s="333"/>
      <c r="D34" s="340"/>
      <c r="E34" s="350">
        <v>56990</v>
      </c>
      <c r="F34" s="361"/>
      <c r="G34" s="341"/>
    </row>
    <row r="35" spans="1:7" s="27" customFormat="1" ht="13.5" customHeight="1">
      <c r="A35" s="68" t="s">
        <v>633</v>
      </c>
      <c r="B35" s="336" t="s">
        <v>370</v>
      </c>
      <c r="C35" s="334"/>
      <c r="D35" s="338"/>
      <c r="E35" s="351">
        <v>56890</v>
      </c>
      <c r="F35" s="362"/>
      <c r="G35" s="342"/>
    </row>
    <row r="36" spans="1:7" s="27" customFormat="1" ht="13.5" customHeight="1">
      <c r="A36" s="68" t="s">
        <v>645</v>
      </c>
      <c r="B36" s="336" t="s">
        <v>370</v>
      </c>
      <c r="C36" s="334"/>
      <c r="D36" s="338"/>
      <c r="E36" s="351">
        <v>64900</v>
      </c>
      <c r="F36" s="362"/>
      <c r="G36" s="342"/>
    </row>
    <row r="37" spans="1:7" s="27" customFormat="1" ht="13.5" customHeight="1">
      <c r="A37" s="68" t="s">
        <v>646</v>
      </c>
      <c r="B37" s="336" t="s">
        <v>370</v>
      </c>
      <c r="C37" s="334"/>
      <c r="D37" s="338"/>
      <c r="E37" s="351">
        <v>65490</v>
      </c>
      <c r="F37" s="362"/>
      <c r="G37" s="342"/>
    </row>
    <row r="38" spans="1:7" s="27" customFormat="1" ht="13.5" customHeight="1">
      <c r="A38" s="68" t="s">
        <v>634</v>
      </c>
      <c r="B38" s="336" t="s">
        <v>370</v>
      </c>
      <c r="C38" s="334"/>
      <c r="D38" s="338"/>
      <c r="E38" s="351">
        <v>62900</v>
      </c>
      <c r="F38" s="362"/>
      <c r="G38" s="342"/>
    </row>
    <row r="39" spans="1:7" s="27" customFormat="1" ht="13.5" customHeight="1">
      <c r="A39" s="68" t="s">
        <v>647</v>
      </c>
      <c r="B39" s="336" t="s">
        <v>370</v>
      </c>
      <c r="C39" s="334"/>
      <c r="D39" s="338"/>
      <c r="E39" s="351">
        <v>65900</v>
      </c>
      <c r="F39" s="362"/>
      <c r="G39" s="342"/>
    </row>
    <row r="40" spans="1:7" s="27" customFormat="1" ht="13.5" customHeight="1">
      <c r="A40" s="68" t="s">
        <v>648</v>
      </c>
      <c r="B40" s="336" t="s">
        <v>370</v>
      </c>
      <c r="C40" s="334"/>
      <c r="D40" s="338"/>
      <c r="E40" s="351">
        <v>60900</v>
      </c>
      <c r="F40" s="362"/>
      <c r="G40" s="343"/>
    </row>
    <row r="41" spans="1:7" s="27" customFormat="1" ht="13.5" customHeight="1">
      <c r="A41" s="68" t="s">
        <v>649</v>
      </c>
      <c r="B41" s="336" t="s">
        <v>370</v>
      </c>
      <c r="C41" s="334"/>
      <c r="D41" s="338"/>
      <c r="E41" s="351">
        <v>54600</v>
      </c>
      <c r="F41" s="362"/>
      <c r="G41" s="343"/>
    </row>
    <row r="42" spans="1:7" ht="13.5" customHeight="1">
      <c r="A42" s="68" t="s">
        <v>357</v>
      </c>
      <c r="B42" s="336" t="s">
        <v>370</v>
      </c>
      <c r="C42" s="334"/>
      <c r="D42" s="339"/>
      <c r="E42" s="351">
        <v>56900</v>
      </c>
      <c r="F42" s="362"/>
      <c r="G42" s="344"/>
    </row>
    <row r="43" spans="1:7" ht="13.5" customHeight="1">
      <c r="A43" s="68" t="s">
        <v>358</v>
      </c>
      <c r="B43" s="336" t="s">
        <v>370</v>
      </c>
      <c r="C43" s="334"/>
      <c r="D43" s="339"/>
      <c r="E43" s="351">
        <v>56900</v>
      </c>
      <c r="F43" s="362"/>
      <c r="G43" s="344"/>
    </row>
    <row r="44" spans="1:7" ht="13.5" customHeight="1">
      <c r="A44" s="68" t="s">
        <v>635</v>
      </c>
      <c r="B44" s="336" t="s">
        <v>370</v>
      </c>
      <c r="C44" s="334"/>
      <c r="D44" s="339"/>
      <c r="E44" s="351">
        <v>56900</v>
      </c>
      <c r="F44" s="362"/>
      <c r="G44" s="344"/>
    </row>
    <row r="45" spans="1:7" ht="13.5" customHeight="1">
      <c r="A45" s="68" t="s">
        <v>636</v>
      </c>
      <c r="B45" s="336" t="s">
        <v>370</v>
      </c>
      <c r="C45" s="334"/>
      <c r="D45" s="339"/>
      <c r="E45" s="351">
        <v>53990</v>
      </c>
      <c r="F45" s="362"/>
      <c r="G45" s="344"/>
    </row>
    <row r="46" spans="1:7" s="27" customFormat="1" ht="13.5" customHeight="1">
      <c r="A46" s="68" t="s">
        <v>650</v>
      </c>
      <c r="B46" s="336" t="s">
        <v>370</v>
      </c>
      <c r="C46" s="334"/>
      <c r="D46" s="338"/>
      <c r="E46" s="351">
        <v>56900</v>
      </c>
      <c r="F46" s="362"/>
      <c r="G46" s="342"/>
    </row>
    <row r="47" spans="1:7" s="27" customFormat="1" ht="13.5" customHeight="1">
      <c r="A47" s="68" t="s">
        <v>651</v>
      </c>
      <c r="B47" s="336" t="s">
        <v>370</v>
      </c>
      <c r="C47" s="334"/>
      <c r="D47" s="338"/>
      <c r="E47" s="351">
        <v>56900</v>
      </c>
      <c r="F47" s="362"/>
      <c r="G47" s="342"/>
    </row>
    <row r="48" spans="1:7" ht="13.5" customHeight="1">
      <c r="A48" s="68" t="s">
        <v>359</v>
      </c>
      <c r="B48" s="336" t="s">
        <v>370</v>
      </c>
      <c r="C48" s="334"/>
      <c r="D48" s="339"/>
      <c r="E48" s="351">
        <v>56900</v>
      </c>
      <c r="F48" s="362"/>
      <c r="G48" s="344"/>
    </row>
    <row r="49" spans="1:7" ht="13.5" customHeight="1">
      <c r="A49" s="68" t="s">
        <v>360</v>
      </c>
      <c r="B49" s="336" t="s">
        <v>370</v>
      </c>
      <c r="C49" s="334"/>
      <c r="D49" s="339"/>
      <c r="E49" s="351">
        <v>56900</v>
      </c>
      <c r="F49" s="362"/>
      <c r="G49" s="344"/>
    </row>
    <row r="50" spans="1:7" ht="13.5" customHeight="1">
      <c r="A50" s="68" t="s">
        <v>637</v>
      </c>
      <c r="B50" s="336" t="s">
        <v>370</v>
      </c>
      <c r="C50" s="334"/>
      <c r="D50" s="339"/>
      <c r="E50" s="351">
        <v>65900</v>
      </c>
      <c r="F50" s="362"/>
      <c r="G50" s="344"/>
    </row>
    <row r="51" spans="1:7" ht="13.5" customHeight="1">
      <c r="A51" s="68" t="s">
        <v>361</v>
      </c>
      <c r="B51" s="336" t="s">
        <v>370</v>
      </c>
      <c r="C51" s="334"/>
      <c r="D51" s="339"/>
      <c r="E51" s="351">
        <v>56900</v>
      </c>
      <c r="F51" s="362"/>
      <c r="G51" s="344"/>
    </row>
    <row r="52" spans="1:7" ht="13.5" customHeight="1">
      <c r="A52" s="68" t="s">
        <v>362</v>
      </c>
      <c r="B52" s="336" t="s">
        <v>370</v>
      </c>
      <c r="C52" s="334"/>
      <c r="D52" s="339"/>
      <c r="E52" s="351">
        <v>56900</v>
      </c>
      <c r="F52" s="362"/>
      <c r="G52" s="344"/>
    </row>
    <row r="53" spans="1:7" ht="13.5" customHeight="1">
      <c r="A53" s="68" t="s">
        <v>363</v>
      </c>
      <c r="B53" s="336" t="s">
        <v>370</v>
      </c>
      <c r="C53" s="334"/>
      <c r="D53" s="339"/>
      <c r="E53" s="351">
        <v>56900</v>
      </c>
      <c r="F53" s="362"/>
      <c r="G53" s="344"/>
    </row>
    <row r="54" spans="1:7" ht="13.5" customHeight="1">
      <c r="A54" s="68" t="s">
        <v>364</v>
      </c>
      <c r="B54" s="336" t="s">
        <v>370</v>
      </c>
      <c r="C54" s="334"/>
      <c r="D54" s="339"/>
      <c r="E54" s="351">
        <v>56900</v>
      </c>
      <c r="F54" s="362"/>
      <c r="G54" s="344"/>
    </row>
    <row r="55" spans="1:7" ht="13.5" customHeight="1">
      <c r="A55" s="68" t="s">
        <v>638</v>
      </c>
      <c r="B55" s="336" t="s">
        <v>370</v>
      </c>
      <c r="C55" s="334"/>
      <c r="D55" s="339"/>
      <c r="E55" s="351">
        <v>56900</v>
      </c>
      <c r="F55" s="362"/>
      <c r="G55" s="344"/>
    </row>
    <row r="56" spans="1:7" ht="13.5" customHeight="1">
      <c r="A56" s="68" t="s">
        <v>365</v>
      </c>
      <c r="B56" s="336" t="s">
        <v>370</v>
      </c>
      <c r="C56" s="334"/>
      <c r="D56" s="339"/>
      <c r="E56" s="351">
        <v>56900</v>
      </c>
      <c r="F56" s="362"/>
      <c r="G56" s="344"/>
    </row>
    <row r="57" spans="1:7" s="27" customFormat="1" ht="13.5" customHeight="1">
      <c r="A57" s="68" t="s">
        <v>652</v>
      </c>
      <c r="B57" s="336" t="s">
        <v>370</v>
      </c>
      <c r="C57" s="334"/>
      <c r="D57" s="338"/>
      <c r="E57" s="351">
        <v>56900</v>
      </c>
      <c r="F57" s="362"/>
      <c r="G57" s="342"/>
    </row>
    <row r="58" spans="1:7" ht="13.5" customHeight="1">
      <c r="A58" s="68" t="s">
        <v>366</v>
      </c>
      <c r="B58" s="336" t="s">
        <v>370</v>
      </c>
      <c r="C58" s="334"/>
      <c r="D58" s="339"/>
      <c r="E58" s="352">
        <v>65900</v>
      </c>
      <c r="F58" s="362"/>
      <c r="G58" s="344"/>
    </row>
    <row r="59" spans="1:7" ht="13.5" customHeight="1">
      <c r="A59" s="68" t="s">
        <v>367</v>
      </c>
      <c r="B59" s="336" t="s">
        <v>370</v>
      </c>
      <c r="C59" s="334"/>
      <c r="D59" s="339"/>
      <c r="E59" s="351">
        <v>66900</v>
      </c>
      <c r="F59" s="362"/>
      <c r="G59" s="344"/>
    </row>
    <row r="60" spans="1:7" ht="13.5" customHeight="1">
      <c r="A60" s="68" t="s">
        <v>368</v>
      </c>
      <c r="B60" s="336" t="s">
        <v>370</v>
      </c>
      <c r="C60" s="334"/>
      <c r="D60" s="339"/>
      <c r="E60" s="351">
        <v>65900</v>
      </c>
      <c r="F60" s="362"/>
      <c r="G60" s="344"/>
    </row>
    <row r="61" spans="1:7" ht="13.5" customHeight="1">
      <c r="A61" s="68" t="s">
        <v>639</v>
      </c>
      <c r="B61" s="336" t="s">
        <v>370</v>
      </c>
      <c r="C61" s="334"/>
      <c r="D61" s="339"/>
      <c r="E61" s="351">
        <v>65900</v>
      </c>
      <c r="F61" s="362"/>
      <c r="G61" s="344"/>
    </row>
    <row r="62" spans="1:7" ht="13.5" customHeight="1" thickBot="1">
      <c r="A62" s="70" t="s">
        <v>369</v>
      </c>
      <c r="B62" s="349" t="s">
        <v>370</v>
      </c>
      <c r="C62" s="345"/>
      <c r="D62" s="346"/>
      <c r="E62" s="353">
        <v>65900</v>
      </c>
      <c r="F62" s="363"/>
      <c r="G62" s="347"/>
    </row>
    <row r="63" spans="1:7" s="21" customFormat="1" ht="13.5" customHeight="1">
      <c r="A63" s="117" t="s">
        <v>453</v>
      </c>
      <c r="B63" s="118" t="s">
        <v>1</v>
      </c>
      <c r="C63" s="247"/>
      <c r="D63" s="263"/>
      <c r="E63" s="201"/>
      <c r="F63" s="119"/>
      <c r="G63" s="198"/>
    </row>
    <row r="64" spans="1:7" s="21" customFormat="1" ht="13.5" customHeight="1">
      <c r="A64" s="68" t="s">
        <v>285</v>
      </c>
      <c r="B64" s="3" t="s">
        <v>1</v>
      </c>
      <c r="C64" s="245"/>
      <c r="D64" s="60"/>
      <c r="E64" s="156">
        <f>РАБОЧИЙ!H36</f>
        <v>43900</v>
      </c>
      <c r="F64" s="35"/>
      <c r="G64" s="75"/>
    </row>
    <row r="65" spans="1:7" s="21" customFormat="1" ht="13.5" customHeight="1">
      <c r="A65" s="68" t="s">
        <v>484</v>
      </c>
      <c r="B65" s="3" t="s">
        <v>1</v>
      </c>
      <c r="C65" s="245"/>
      <c r="D65" s="60"/>
      <c r="E65" s="156">
        <f>РАБОЧИЙ!H37</f>
        <v>43900</v>
      </c>
      <c r="F65" s="35"/>
      <c r="G65" s="75"/>
    </row>
    <row r="66" spans="1:7" s="21" customFormat="1" ht="13.5" customHeight="1">
      <c r="A66" s="68" t="s">
        <v>286</v>
      </c>
      <c r="B66" s="3" t="s">
        <v>1</v>
      </c>
      <c r="C66" s="245"/>
      <c r="D66" s="60"/>
      <c r="E66" s="156">
        <f>РАБОЧИЙ!H38</f>
        <v>43900</v>
      </c>
      <c r="F66" s="35"/>
      <c r="G66" s="75"/>
    </row>
    <row r="67" spans="1:7" s="21" customFormat="1" ht="13.5" customHeight="1">
      <c r="A67" s="68" t="s">
        <v>554</v>
      </c>
      <c r="B67" s="3" t="s">
        <v>1</v>
      </c>
      <c r="C67" s="245"/>
      <c r="D67" s="60"/>
      <c r="E67" s="156">
        <f>РАБОЧИЙ!H39</f>
        <v>43900</v>
      </c>
      <c r="F67" s="35"/>
      <c r="G67" s="75"/>
    </row>
    <row r="68" spans="1:7" s="21" customFormat="1" ht="13.5" customHeight="1">
      <c r="A68" s="68" t="s">
        <v>553</v>
      </c>
      <c r="B68" s="3" t="s">
        <v>1</v>
      </c>
      <c r="C68" s="245"/>
      <c r="D68" s="60"/>
      <c r="E68" s="156">
        <f>РАБОЧИЙ!H40</f>
        <v>43900</v>
      </c>
      <c r="F68" s="35"/>
      <c r="G68" s="75"/>
    </row>
    <row r="69" spans="1:7" s="21" customFormat="1" ht="13.5" customHeight="1" thickBot="1">
      <c r="A69" s="109" t="s">
        <v>552</v>
      </c>
      <c r="B69" s="53" t="s">
        <v>1</v>
      </c>
      <c r="C69" s="246"/>
      <c r="D69" s="262"/>
      <c r="E69" s="207">
        <f>РАБОЧИЙ!H41</f>
        <v>47000</v>
      </c>
      <c r="F69" s="54"/>
      <c r="G69" s="155"/>
    </row>
    <row r="70" spans="1:7" s="21" customFormat="1" ht="13.5" customHeight="1">
      <c r="A70" s="63" t="s">
        <v>555</v>
      </c>
      <c r="B70" s="64" t="s">
        <v>1</v>
      </c>
      <c r="C70" s="248"/>
      <c r="D70" s="260"/>
      <c r="E70" s="212">
        <f>РАБОЧИЙ!H53</f>
        <v>40900</v>
      </c>
      <c r="F70" s="66"/>
      <c r="G70" s="67"/>
    </row>
    <row r="71" spans="1:7" s="21" customFormat="1" ht="14.25" customHeight="1">
      <c r="A71" s="68" t="s">
        <v>379</v>
      </c>
      <c r="B71" s="3" t="s">
        <v>1</v>
      </c>
      <c r="C71" s="245"/>
      <c r="D71" s="261"/>
      <c r="E71" s="156">
        <f>РАБОЧИЙ!H54</f>
        <v>40900</v>
      </c>
      <c r="F71" s="35"/>
      <c r="G71" s="69"/>
    </row>
    <row r="72" spans="1:7" s="27" customFormat="1" ht="14.25" customHeight="1">
      <c r="A72" s="68" t="s">
        <v>653</v>
      </c>
      <c r="B72" s="3" t="s">
        <v>1</v>
      </c>
      <c r="C72" s="245"/>
      <c r="D72" s="261"/>
      <c r="E72" s="156">
        <v>42000</v>
      </c>
      <c r="F72" s="35"/>
      <c r="G72" s="69"/>
    </row>
    <row r="73" spans="1:7" s="27" customFormat="1" ht="14.25" customHeight="1" thickBot="1">
      <c r="A73" s="70" t="s">
        <v>654</v>
      </c>
      <c r="B73" s="71" t="s">
        <v>1</v>
      </c>
      <c r="C73" s="249"/>
      <c r="D73" s="276"/>
      <c r="E73" s="215">
        <v>42000</v>
      </c>
      <c r="F73" s="72"/>
      <c r="G73" s="73"/>
    </row>
    <row r="74" spans="1:7" s="21" customFormat="1" ht="14.25" customHeight="1">
      <c r="A74" s="117" t="s">
        <v>65</v>
      </c>
      <c r="B74" s="118" t="s">
        <v>2</v>
      </c>
      <c r="C74" s="247"/>
      <c r="D74" s="263"/>
      <c r="E74" s="201">
        <f>РАБОЧИЙ!H58</f>
        <v>44900</v>
      </c>
      <c r="F74" s="119"/>
      <c r="G74" s="198"/>
    </row>
    <row r="75" spans="1:7" s="22" customFormat="1" ht="13.5" customHeight="1">
      <c r="A75" s="68" t="s">
        <v>66</v>
      </c>
      <c r="B75" s="3" t="s">
        <v>2</v>
      </c>
      <c r="C75" s="245"/>
      <c r="D75" s="60"/>
      <c r="E75" s="156">
        <f>РАБОЧИЙ!H60</f>
        <v>44900</v>
      </c>
      <c r="F75" s="6"/>
      <c r="G75" s="69"/>
    </row>
    <row r="76" spans="1:7" s="22" customFormat="1" ht="13.5" customHeight="1">
      <c r="A76" s="68" t="s">
        <v>120</v>
      </c>
      <c r="B76" s="3" t="s">
        <v>2</v>
      </c>
      <c r="C76" s="245"/>
      <c r="D76" s="60"/>
      <c r="E76" s="156">
        <f>РАБОЧИЙ!H62</f>
        <v>45900</v>
      </c>
      <c r="F76" s="6"/>
      <c r="G76" s="69"/>
    </row>
    <row r="77" spans="1:7" s="21" customFormat="1" ht="13.5" customHeight="1">
      <c r="A77" s="68" t="s">
        <v>67</v>
      </c>
      <c r="B77" s="3" t="s">
        <v>2</v>
      </c>
      <c r="C77" s="245"/>
      <c r="D77" s="60"/>
      <c r="E77" s="156">
        <f>РАБОЧИЙ!H63</f>
        <v>43900</v>
      </c>
      <c r="F77" s="35"/>
      <c r="G77" s="77"/>
    </row>
    <row r="78" spans="1:7" s="21" customFormat="1" ht="13.5" customHeight="1">
      <c r="A78" s="68" t="s">
        <v>68</v>
      </c>
      <c r="B78" s="3" t="s">
        <v>2</v>
      </c>
      <c r="C78" s="245"/>
      <c r="D78" s="60"/>
      <c r="E78" s="156">
        <f>РАБОЧИЙ!H64</f>
        <v>43900</v>
      </c>
      <c r="F78" s="35"/>
      <c r="G78" s="75"/>
    </row>
    <row r="79" spans="1:7" s="21" customFormat="1" ht="13.5" customHeight="1">
      <c r="A79" s="68" t="s">
        <v>276</v>
      </c>
      <c r="B79" s="3" t="s">
        <v>2</v>
      </c>
      <c r="C79" s="245"/>
      <c r="D79" s="60"/>
      <c r="E79" s="156">
        <f>РАБОЧИЙ!H65</f>
        <v>43900</v>
      </c>
      <c r="F79" s="35"/>
      <c r="G79" s="75"/>
    </row>
    <row r="80" spans="1:7" s="21" customFormat="1" ht="13.5" customHeight="1">
      <c r="A80" s="68" t="s">
        <v>261</v>
      </c>
      <c r="B80" s="3" t="s">
        <v>2</v>
      </c>
      <c r="C80" s="245"/>
      <c r="D80" s="60"/>
      <c r="E80" s="156">
        <f>РАБОЧИЙ!H66</f>
        <v>43900</v>
      </c>
      <c r="F80" s="35"/>
      <c r="G80" s="75"/>
    </row>
    <row r="81" spans="1:7" s="21" customFormat="1" ht="13.5" customHeight="1">
      <c r="A81" s="68" t="s">
        <v>69</v>
      </c>
      <c r="B81" s="3" t="s">
        <v>2</v>
      </c>
      <c r="C81" s="245"/>
      <c r="D81" s="60"/>
      <c r="E81" s="156">
        <f>РАБОЧИЙ!H67</f>
        <v>43900</v>
      </c>
      <c r="F81" s="35"/>
      <c r="G81" s="75"/>
    </row>
    <row r="82" spans="1:7" s="21" customFormat="1" ht="13.5" customHeight="1">
      <c r="A82" s="68" t="s">
        <v>70</v>
      </c>
      <c r="B82" s="3" t="s">
        <v>2</v>
      </c>
      <c r="C82" s="245"/>
      <c r="D82" s="60"/>
      <c r="E82" s="156">
        <f>РАБОЧИЙ!H68</f>
        <v>43900</v>
      </c>
      <c r="F82" s="35"/>
      <c r="G82" s="75"/>
    </row>
    <row r="83" spans="1:7" s="21" customFormat="1" ht="13.5" customHeight="1">
      <c r="A83" s="68" t="s">
        <v>71</v>
      </c>
      <c r="B83" s="3" t="s">
        <v>2</v>
      </c>
      <c r="C83" s="245"/>
      <c r="D83" s="60"/>
      <c r="E83" s="156">
        <f>РАБОЧИЙ!H71</f>
        <v>44900</v>
      </c>
      <c r="F83" s="35"/>
      <c r="G83" s="69"/>
    </row>
    <row r="84" spans="1:7" s="21" customFormat="1" ht="13.5" customHeight="1">
      <c r="A84" s="68" t="s">
        <v>252</v>
      </c>
      <c r="B84" s="3" t="s">
        <v>2</v>
      </c>
      <c r="C84" s="245"/>
      <c r="D84" s="60"/>
      <c r="E84" s="156">
        <f>РАБОЧИЙ!H72</f>
        <v>43900</v>
      </c>
      <c r="F84" s="35"/>
      <c r="G84" s="69"/>
    </row>
    <row r="85" spans="1:7" s="21" customFormat="1" ht="13.5" customHeight="1">
      <c r="A85" s="68" t="s">
        <v>642</v>
      </c>
      <c r="B85" s="3" t="s">
        <v>2</v>
      </c>
      <c r="C85" s="245"/>
      <c r="D85" s="60"/>
      <c r="E85" s="156">
        <f>РАБОЧИЙ!H75</f>
        <v>44900</v>
      </c>
      <c r="F85" s="35"/>
      <c r="G85" s="69"/>
    </row>
    <row r="86" spans="1:7" s="21" customFormat="1" ht="13.5" customHeight="1">
      <c r="A86" s="68" t="s">
        <v>641</v>
      </c>
      <c r="B86" s="3" t="s">
        <v>2</v>
      </c>
      <c r="C86" s="245"/>
      <c r="D86" s="60"/>
      <c r="E86" s="156">
        <f>РАБОЧИЙ!H76</f>
        <v>44900</v>
      </c>
      <c r="F86" s="35"/>
      <c r="G86" s="69"/>
    </row>
    <row r="87" spans="1:7" s="21" customFormat="1" ht="13.5" customHeight="1">
      <c r="A87" s="68" t="s">
        <v>176</v>
      </c>
      <c r="B87" s="3" t="s">
        <v>2</v>
      </c>
      <c r="C87" s="245"/>
      <c r="D87" s="60"/>
      <c r="E87" s="156">
        <f>РАБОЧИЙ!H77</f>
        <v>44900</v>
      </c>
      <c r="F87" s="35"/>
      <c r="G87" s="69"/>
    </row>
    <row r="88" spans="1:7" s="21" customFormat="1" ht="12.75">
      <c r="A88" s="109" t="s">
        <v>181</v>
      </c>
      <c r="B88" s="53" t="s">
        <v>2</v>
      </c>
      <c r="C88" s="246"/>
      <c r="D88" s="262"/>
      <c r="E88" s="207">
        <f>РАБОЧИЙ!H83</f>
        <v>44900</v>
      </c>
      <c r="F88" s="54"/>
      <c r="G88" s="116"/>
    </row>
    <row r="89" spans="1:7" s="21" customFormat="1" ht="13.5" customHeight="1">
      <c r="A89" s="109" t="s">
        <v>458</v>
      </c>
      <c r="B89" s="53" t="s">
        <v>2</v>
      </c>
      <c r="C89" s="246"/>
      <c r="D89" s="262"/>
      <c r="E89" s="207">
        <f>РАБОЧИЙ!H84</f>
        <v>44900</v>
      </c>
      <c r="F89" s="54"/>
      <c r="G89" s="116"/>
    </row>
    <row r="90" spans="1:7" s="21" customFormat="1" ht="13.5" customHeight="1" thickBot="1">
      <c r="A90" s="109" t="s">
        <v>440</v>
      </c>
      <c r="B90" s="53" t="s">
        <v>2</v>
      </c>
      <c r="C90" s="246"/>
      <c r="D90" s="262"/>
      <c r="E90" s="207">
        <f>РАБОЧИЙ!H84</f>
        <v>44900</v>
      </c>
      <c r="F90" s="54"/>
      <c r="G90" s="116"/>
    </row>
    <row r="91" spans="1:7" s="21" customFormat="1" ht="13.5" customHeight="1">
      <c r="A91" s="78" t="s">
        <v>75</v>
      </c>
      <c r="B91" s="64" t="s">
        <v>2</v>
      </c>
      <c r="C91" s="248"/>
      <c r="D91" s="265"/>
      <c r="E91" s="212">
        <f>РАБОЧИЙ!H86</f>
        <v>50900</v>
      </c>
      <c r="F91" s="66"/>
      <c r="G91" s="74"/>
    </row>
    <row r="92" spans="1:7" s="21" customFormat="1" ht="13.5" customHeight="1">
      <c r="A92" s="79" t="s">
        <v>182</v>
      </c>
      <c r="B92" s="3" t="s">
        <v>2</v>
      </c>
      <c r="C92" s="245"/>
      <c r="D92" s="60"/>
      <c r="E92" s="156">
        <f>РАБОЧИЙ!H87</f>
        <v>50900</v>
      </c>
      <c r="F92" s="35"/>
      <c r="G92" s="75"/>
    </row>
    <row r="93" spans="1:7" s="21" customFormat="1" ht="13.5" customHeight="1">
      <c r="A93" s="79" t="s">
        <v>271</v>
      </c>
      <c r="B93" s="3" t="s">
        <v>2</v>
      </c>
      <c r="C93" s="245"/>
      <c r="D93" s="60"/>
      <c r="E93" s="156">
        <f>РАБОЧИЙ!H88</f>
        <v>49900</v>
      </c>
      <c r="F93" s="35"/>
      <c r="G93" s="75"/>
    </row>
    <row r="94" spans="1:7" s="21" customFormat="1" ht="13.5" customHeight="1">
      <c r="A94" s="79" t="s">
        <v>72</v>
      </c>
      <c r="B94" s="3" t="s">
        <v>2</v>
      </c>
      <c r="C94" s="245"/>
      <c r="D94" s="60"/>
      <c r="E94" s="156">
        <f>РАБОЧИЙ!H89</f>
        <v>49900</v>
      </c>
      <c r="F94" s="35"/>
      <c r="G94" s="75"/>
    </row>
    <row r="95" spans="1:7" s="21" customFormat="1" ht="13.5" customHeight="1">
      <c r="A95" s="79" t="s">
        <v>180</v>
      </c>
      <c r="B95" s="3" t="s">
        <v>2</v>
      </c>
      <c r="C95" s="245"/>
      <c r="D95" s="60"/>
      <c r="E95" s="156">
        <f>РАБОЧИЙ!H91</f>
        <v>49900</v>
      </c>
      <c r="F95" s="35"/>
      <c r="G95" s="75"/>
    </row>
    <row r="96" spans="1:7" s="21" customFormat="1" ht="13.5" customHeight="1" thickBot="1">
      <c r="A96" s="80" t="s">
        <v>281</v>
      </c>
      <c r="B96" s="71" t="s">
        <v>2</v>
      </c>
      <c r="C96" s="249"/>
      <c r="D96" s="264"/>
      <c r="E96" s="215">
        <f>РАБОЧИЙ!H92</f>
        <v>49900</v>
      </c>
      <c r="F96" s="72"/>
      <c r="G96" s="76"/>
    </row>
    <row r="97" spans="1:7" s="21" customFormat="1" ht="13.5" customHeight="1" thickBot="1">
      <c r="A97" s="193" t="s">
        <v>443</v>
      </c>
      <c r="B97" s="194" t="s">
        <v>2</v>
      </c>
      <c r="C97" s="272"/>
      <c r="D97" s="266"/>
      <c r="E97" s="216"/>
      <c r="F97" s="195"/>
      <c r="G97" s="196"/>
    </row>
    <row r="98" spans="1:7" s="21" customFormat="1" ht="13.5" customHeight="1" thickBot="1">
      <c r="A98" s="81" t="s">
        <v>593</v>
      </c>
      <c r="B98" s="82" t="s">
        <v>2</v>
      </c>
      <c r="C98" s="273"/>
      <c r="D98" s="267"/>
      <c r="E98" s="217"/>
      <c r="F98" s="83"/>
      <c r="G98" s="84"/>
    </row>
    <row r="99" spans="1:7" s="21" customFormat="1" ht="13.5" customHeight="1">
      <c r="A99" s="79" t="s">
        <v>283</v>
      </c>
      <c r="B99" s="3" t="s">
        <v>2</v>
      </c>
      <c r="C99" s="245"/>
      <c r="D99" s="60"/>
      <c r="E99" s="156"/>
      <c r="F99" s="35"/>
      <c r="G99" s="75"/>
    </row>
    <row r="100" spans="1:7" s="21" customFormat="1" ht="13.5" customHeight="1" thickBot="1">
      <c r="A100" s="80" t="s">
        <v>282</v>
      </c>
      <c r="B100" s="71" t="s">
        <v>2</v>
      </c>
      <c r="C100" s="249"/>
      <c r="D100" s="264"/>
      <c r="E100" s="215"/>
      <c r="F100" s="72"/>
      <c r="G100" s="76"/>
    </row>
    <row r="101" spans="1:7" s="21" customFormat="1" ht="13.5" customHeight="1">
      <c r="A101" s="79" t="s">
        <v>483</v>
      </c>
      <c r="B101" s="322" t="s">
        <v>2</v>
      </c>
      <c r="C101" s="246"/>
      <c r="D101" s="262"/>
      <c r="E101" s="207">
        <f>РАБОЧИЙ!H96</f>
        <v>44900</v>
      </c>
      <c r="F101" s="207"/>
      <c r="G101" s="155"/>
    </row>
    <row r="102" spans="1:7" s="21" customFormat="1" ht="13.5" customHeight="1" thickBot="1">
      <c r="A102" s="80" t="s">
        <v>173</v>
      </c>
      <c r="B102" s="71" t="s">
        <v>2</v>
      </c>
      <c r="C102" s="249"/>
      <c r="D102" s="264"/>
      <c r="E102" s="215">
        <f>РАБОЧИЙ!H97</f>
        <v>44900</v>
      </c>
      <c r="F102" s="215"/>
      <c r="G102" s="76"/>
    </row>
    <row r="103" spans="1:7" s="21" customFormat="1" ht="13.5" customHeight="1">
      <c r="A103" s="117" t="s">
        <v>527</v>
      </c>
      <c r="B103" s="118" t="s">
        <v>1</v>
      </c>
      <c r="C103" s="247"/>
      <c r="D103" s="263"/>
      <c r="E103" s="201"/>
      <c r="F103" s="119"/>
      <c r="G103" s="120"/>
    </row>
    <row r="104" spans="1:7" s="21" customFormat="1" ht="13.5" customHeight="1">
      <c r="A104" s="117" t="s">
        <v>526</v>
      </c>
      <c r="B104" s="118" t="s">
        <v>1</v>
      </c>
      <c r="C104" s="247"/>
      <c r="D104" s="263"/>
      <c r="E104" s="201"/>
      <c r="F104" s="119"/>
      <c r="G104" s="120"/>
    </row>
    <row r="105" spans="1:7" s="21" customFormat="1" ht="13.5" customHeight="1" thickBot="1">
      <c r="A105" s="70" t="s">
        <v>528</v>
      </c>
      <c r="B105" s="71" t="s">
        <v>1</v>
      </c>
      <c r="C105" s="249"/>
      <c r="D105" s="264"/>
      <c r="E105" s="215"/>
      <c r="F105" s="72"/>
      <c r="G105" s="73"/>
    </row>
    <row r="106" spans="1:7" s="21" customFormat="1" ht="13.5" customHeight="1">
      <c r="A106" s="117" t="s">
        <v>287</v>
      </c>
      <c r="B106" s="118" t="s">
        <v>1</v>
      </c>
      <c r="C106" s="247"/>
      <c r="D106" s="263"/>
      <c r="E106" s="201">
        <f>РАБОЧИЙ!H109</f>
        <v>51900</v>
      </c>
      <c r="F106" s="119"/>
      <c r="G106" s="120"/>
    </row>
    <row r="107" spans="1:7" s="21" customFormat="1" ht="13.5" customHeight="1">
      <c r="A107" s="68" t="s">
        <v>288</v>
      </c>
      <c r="B107" s="3" t="s">
        <v>1</v>
      </c>
      <c r="C107" s="245"/>
      <c r="D107" s="60"/>
      <c r="E107" s="156">
        <f>РАБОЧИЙ!H110</f>
        <v>50450</v>
      </c>
      <c r="F107" s="35"/>
      <c r="G107" s="69"/>
    </row>
    <row r="108" spans="1:7" s="21" customFormat="1" ht="13.5" customHeight="1">
      <c r="A108" s="68" t="s">
        <v>289</v>
      </c>
      <c r="B108" s="3" t="s">
        <v>1</v>
      </c>
      <c r="C108" s="245"/>
      <c r="D108" s="60"/>
      <c r="E108" s="156">
        <f>РАБОЧИЙ!H111</f>
        <v>50450</v>
      </c>
      <c r="F108" s="35"/>
      <c r="G108" s="69"/>
    </row>
    <row r="109" spans="1:7" s="21" customFormat="1" ht="13.5" customHeight="1">
      <c r="A109" s="68" t="s">
        <v>290</v>
      </c>
      <c r="B109" s="3" t="s">
        <v>1</v>
      </c>
      <c r="C109" s="245"/>
      <c r="D109" s="60"/>
      <c r="E109" s="156">
        <f>РАБОЧИЙ!H112</f>
        <v>49900</v>
      </c>
      <c r="F109" s="35"/>
      <c r="G109" s="69"/>
    </row>
    <row r="110" spans="1:7" s="21" customFormat="1" ht="13.5" customHeight="1">
      <c r="A110" s="68" t="s">
        <v>291</v>
      </c>
      <c r="B110" s="3" t="s">
        <v>1</v>
      </c>
      <c r="C110" s="245"/>
      <c r="D110" s="60"/>
      <c r="E110" s="156">
        <f>РАБОЧИЙ!H114</f>
        <v>49900</v>
      </c>
      <c r="F110" s="35"/>
      <c r="G110" s="69"/>
    </row>
    <row r="111" spans="1:7" s="21" customFormat="1" ht="13.5" customHeight="1">
      <c r="A111" s="68" t="s">
        <v>292</v>
      </c>
      <c r="B111" s="3" t="s">
        <v>1</v>
      </c>
      <c r="C111" s="245"/>
      <c r="D111" s="60"/>
      <c r="E111" s="156">
        <f>РАБОЧИЙ!H115</f>
        <v>49900</v>
      </c>
      <c r="F111" s="35"/>
      <c r="G111" s="69"/>
    </row>
    <row r="112" spans="1:7" s="21" customFormat="1" ht="13.5" customHeight="1">
      <c r="A112" s="68" t="s">
        <v>451</v>
      </c>
      <c r="B112" s="3" t="s">
        <v>1</v>
      </c>
      <c r="C112" s="245"/>
      <c r="D112" s="60"/>
      <c r="E112" s="156">
        <f>РАБОЧИЙ!H116</f>
        <v>49900</v>
      </c>
      <c r="F112" s="35"/>
      <c r="G112" s="69"/>
    </row>
    <row r="113" spans="1:7" s="21" customFormat="1" ht="13.5" customHeight="1">
      <c r="A113" s="68" t="s">
        <v>293</v>
      </c>
      <c r="B113" s="3" t="s">
        <v>1</v>
      </c>
      <c r="C113" s="245"/>
      <c r="D113" s="60"/>
      <c r="E113" s="156">
        <f>РАБОЧИЙ!H119</f>
        <v>49900</v>
      </c>
      <c r="F113" s="35"/>
      <c r="G113" s="69"/>
    </row>
    <row r="114" spans="1:7" s="21" customFormat="1" ht="13.5" customHeight="1">
      <c r="A114" s="68" t="s">
        <v>294</v>
      </c>
      <c r="B114" s="3" t="s">
        <v>1</v>
      </c>
      <c r="C114" s="245"/>
      <c r="D114" s="60"/>
      <c r="E114" s="156">
        <f>РАБОЧИЙ!H120</f>
        <v>49900</v>
      </c>
      <c r="F114" s="35"/>
      <c r="G114" s="69"/>
    </row>
    <row r="115" spans="1:7" s="21" customFormat="1" ht="13.5" customHeight="1">
      <c r="A115" s="68" t="s">
        <v>295</v>
      </c>
      <c r="B115" s="3" t="s">
        <v>1</v>
      </c>
      <c r="C115" s="245"/>
      <c r="D115" s="60"/>
      <c r="E115" s="156">
        <f>РАБОЧИЙ!H122</f>
        <v>49900</v>
      </c>
      <c r="F115" s="35"/>
      <c r="G115" s="69"/>
    </row>
    <row r="116" spans="1:7" s="21" customFormat="1" ht="13.5" customHeight="1">
      <c r="A116" s="68" t="s">
        <v>296</v>
      </c>
      <c r="B116" s="3" t="s">
        <v>1</v>
      </c>
      <c r="C116" s="245"/>
      <c r="D116" s="60"/>
      <c r="E116" s="156">
        <f>РАБОЧИЙ!H124</f>
        <v>49900</v>
      </c>
      <c r="F116" s="35"/>
      <c r="G116" s="69"/>
    </row>
    <row r="117" spans="1:7" s="21" customFormat="1" ht="13.5" customHeight="1" thickBot="1">
      <c r="A117" s="70" t="s">
        <v>297</v>
      </c>
      <c r="B117" s="71" t="s">
        <v>1</v>
      </c>
      <c r="C117" s="249"/>
      <c r="D117" s="264"/>
      <c r="E117" s="215">
        <f>РАБОЧИЙ!H127</f>
        <v>49900</v>
      </c>
      <c r="F117" s="72"/>
      <c r="G117" s="73"/>
    </row>
    <row r="118" spans="1:7" s="21" customFormat="1" ht="13.5" customHeight="1">
      <c r="A118" s="117" t="s">
        <v>298</v>
      </c>
      <c r="B118" s="118" t="s">
        <v>1</v>
      </c>
      <c r="C118" s="247"/>
      <c r="D118" s="263"/>
      <c r="E118" s="201">
        <f>РАБОЧИЙ!H129</f>
        <v>51900</v>
      </c>
      <c r="F118" s="119"/>
      <c r="G118" s="120"/>
    </row>
    <row r="119" spans="1:7" s="21" customFormat="1" ht="13.5" customHeight="1">
      <c r="A119" s="68" t="s">
        <v>299</v>
      </c>
      <c r="B119" s="3" t="s">
        <v>1</v>
      </c>
      <c r="C119" s="245"/>
      <c r="D119" s="60"/>
      <c r="E119" s="156">
        <f>РАБОЧИЙ!H130</f>
        <v>51900</v>
      </c>
      <c r="F119" s="35"/>
      <c r="G119" s="69"/>
    </row>
    <row r="120" spans="1:7" s="21" customFormat="1" ht="13.5" customHeight="1">
      <c r="A120" s="68" t="s">
        <v>300</v>
      </c>
      <c r="B120" s="3" t="s">
        <v>1</v>
      </c>
      <c r="C120" s="245"/>
      <c r="D120" s="60"/>
      <c r="E120" s="156">
        <f>РАБОЧИЙ!H131</f>
        <v>50900</v>
      </c>
      <c r="F120" s="35"/>
      <c r="G120" s="69"/>
    </row>
    <row r="121" spans="1:7" s="21" customFormat="1" ht="13.5" customHeight="1">
      <c r="A121" s="68" t="s">
        <v>301</v>
      </c>
      <c r="B121" s="3" t="s">
        <v>1</v>
      </c>
      <c r="C121" s="245"/>
      <c r="D121" s="60"/>
      <c r="E121" s="156">
        <f>РАБОЧИЙ!H132</f>
        <v>45900</v>
      </c>
      <c r="F121" s="35"/>
      <c r="G121" s="69"/>
    </row>
    <row r="122" spans="1:7" s="21" customFormat="1" ht="13.5" customHeight="1">
      <c r="A122" s="68" t="s">
        <v>302</v>
      </c>
      <c r="B122" s="3" t="s">
        <v>1</v>
      </c>
      <c r="C122" s="245"/>
      <c r="D122" s="60"/>
      <c r="E122" s="156">
        <f>РАБОЧИЙ!H133</f>
        <v>48900</v>
      </c>
      <c r="F122" s="35"/>
      <c r="G122" s="69"/>
    </row>
    <row r="123" spans="1:7" s="21" customFormat="1" ht="13.5" customHeight="1">
      <c r="A123" s="68" t="s">
        <v>303</v>
      </c>
      <c r="B123" s="3" t="s">
        <v>1</v>
      </c>
      <c r="C123" s="245"/>
      <c r="D123" s="60"/>
      <c r="E123" s="156">
        <f>РАБОЧИЙ!H134</f>
        <v>45900</v>
      </c>
      <c r="F123" s="35"/>
      <c r="G123" s="69"/>
    </row>
    <row r="124" spans="1:7" s="21" customFormat="1" ht="13.5" customHeight="1">
      <c r="A124" s="68" t="s">
        <v>304</v>
      </c>
      <c r="B124" s="3" t="s">
        <v>1</v>
      </c>
      <c r="C124" s="245"/>
      <c r="D124" s="60"/>
      <c r="E124" s="156">
        <f>РАБОЧИЙ!H135</f>
        <v>50900</v>
      </c>
      <c r="F124" s="35"/>
      <c r="G124" s="69"/>
    </row>
    <row r="125" spans="1:7" s="21" customFormat="1" ht="13.5" customHeight="1">
      <c r="A125" s="68" t="s">
        <v>305</v>
      </c>
      <c r="B125" s="3" t="s">
        <v>1</v>
      </c>
      <c r="C125" s="245"/>
      <c r="D125" s="60"/>
      <c r="E125" s="156">
        <f>РАБОЧИЙ!H136</f>
        <v>50900</v>
      </c>
      <c r="F125" s="35"/>
      <c r="G125" s="69"/>
    </row>
    <row r="126" spans="1:7" s="21" customFormat="1" ht="13.5" customHeight="1">
      <c r="A126" s="68" t="s">
        <v>306</v>
      </c>
      <c r="B126" s="3" t="s">
        <v>1</v>
      </c>
      <c r="C126" s="245"/>
      <c r="D126" s="60"/>
      <c r="E126" s="156">
        <f>РАБОЧИЙ!H137</f>
        <v>48900</v>
      </c>
      <c r="F126" s="35"/>
      <c r="G126" s="69"/>
    </row>
    <row r="127" spans="1:7" s="21" customFormat="1" ht="13.5" customHeight="1">
      <c r="A127" s="68" t="s">
        <v>371</v>
      </c>
      <c r="B127" s="3" t="s">
        <v>1</v>
      </c>
      <c r="C127" s="245"/>
      <c r="D127" s="60"/>
      <c r="E127" s="156">
        <f>РАБОЧИЙ!H138</f>
        <v>45900</v>
      </c>
      <c r="F127" s="35"/>
      <c r="G127" s="69"/>
    </row>
    <row r="128" spans="1:7" s="21" customFormat="1" ht="13.5" customHeight="1">
      <c r="A128" s="68" t="s">
        <v>307</v>
      </c>
      <c r="B128" s="3" t="s">
        <v>1</v>
      </c>
      <c r="C128" s="245"/>
      <c r="D128" s="60"/>
      <c r="E128" s="156">
        <f>РАБОЧИЙ!H139</f>
        <v>48900</v>
      </c>
      <c r="F128" s="35"/>
      <c r="G128" s="69"/>
    </row>
    <row r="129" spans="1:7" s="26" customFormat="1" ht="13.5" customHeight="1">
      <c r="A129" s="68" t="s">
        <v>308</v>
      </c>
      <c r="B129" s="3" t="s">
        <v>1</v>
      </c>
      <c r="C129" s="245"/>
      <c r="D129" s="60"/>
      <c r="E129" s="156">
        <f>РАБОЧИЙ!H140</f>
        <v>45900</v>
      </c>
      <c r="F129" s="35"/>
      <c r="G129" s="69"/>
    </row>
    <row r="130" spans="1:7" s="21" customFormat="1" ht="13.5" customHeight="1">
      <c r="A130" s="68" t="s">
        <v>309</v>
      </c>
      <c r="B130" s="3" t="s">
        <v>1</v>
      </c>
      <c r="C130" s="245"/>
      <c r="D130" s="60"/>
      <c r="E130" s="156">
        <f>РАБОЧИЙ!H141</f>
        <v>48900</v>
      </c>
      <c r="F130" s="35"/>
      <c r="G130" s="69"/>
    </row>
    <row r="131" spans="1:7" s="21" customFormat="1" ht="13.5" customHeight="1">
      <c r="A131" s="68" t="s">
        <v>310</v>
      </c>
      <c r="B131" s="3" t="s">
        <v>1</v>
      </c>
      <c r="C131" s="245"/>
      <c r="D131" s="60"/>
      <c r="E131" s="156">
        <f>РАБОЧИЙ!H142</f>
        <v>45900</v>
      </c>
      <c r="F131" s="35"/>
      <c r="G131" s="69"/>
    </row>
    <row r="132" spans="1:7" s="21" customFormat="1" ht="13.5" customHeight="1">
      <c r="A132" s="68" t="s">
        <v>311</v>
      </c>
      <c r="B132" s="3" t="s">
        <v>1</v>
      </c>
      <c r="C132" s="245"/>
      <c r="D132" s="60"/>
      <c r="E132" s="156">
        <f>РАБОЧИЙ!H143</f>
        <v>48900</v>
      </c>
      <c r="F132" s="35"/>
      <c r="G132" s="69"/>
    </row>
    <row r="133" spans="1:7" s="21" customFormat="1" ht="13.5" customHeight="1">
      <c r="A133" s="68" t="s">
        <v>312</v>
      </c>
      <c r="B133" s="3" t="s">
        <v>1</v>
      </c>
      <c r="C133" s="245"/>
      <c r="D133" s="60"/>
      <c r="E133" s="156">
        <f>РАБОЧИЙ!H144</f>
        <v>45900</v>
      </c>
      <c r="F133" s="35"/>
      <c r="G133" s="69"/>
    </row>
    <row r="134" spans="1:7" s="21" customFormat="1" ht="13.5" customHeight="1">
      <c r="A134" s="68" t="s">
        <v>313</v>
      </c>
      <c r="B134" s="3" t="s">
        <v>1</v>
      </c>
      <c r="C134" s="245"/>
      <c r="D134" s="60"/>
      <c r="E134" s="156">
        <f>РАБОЧИЙ!H145</f>
        <v>43900</v>
      </c>
      <c r="F134" s="35"/>
      <c r="G134" s="69"/>
    </row>
    <row r="135" spans="1:7" s="21" customFormat="1" ht="13.5" customHeight="1">
      <c r="A135" s="68" t="s">
        <v>314</v>
      </c>
      <c r="B135" s="3" t="s">
        <v>1</v>
      </c>
      <c r="C135" s="245"/>
      <c r="D135" s="60"/>
      <c r="E135" s="156">
        <f>РАБОЧИЙ!H146</f>
        <v>48900</v>
      </c>
      <c r="F135" s="35"/>
      <c r="G135" s="69"/>
    </row>
    <row r="136" spans="1:7" s="21" customFormat="1" ht="13.5" customHeight="1">
      <c r="A136" s="68" t="s">
        <v>315</v>
      </c>
      <c r="B136" s="3" t="s">
        <v>1</v>
      </c>
      <c r="C136" s="245"/>
      <c r="D136" s="60"/>
      <c r="E136" s="156">
        <f>РАБОЧИЙ!H147</f>
        <v>45900</v>
      </c>
      <c r="F136" s="35"/>
      <c r="G136" s="69"/>
    </row>
    <row r="137" spans="1:7" s="21" customFormat="1" ht="13.5" customHeight="1">
      <c r="A137" s="68" t="s">
        <v>316</v>
      </c>
      <c r="B137" s="3" t="s">
        <v>1</v>
      </c>
      <c r="C137" s="245"/>
      <c r="D137" s="60"/>
      <c r="E137" s="156">
        <f>РАБОЧИЙ!H148</f>
        <v>48900</v>
      </c>
      <c r="F137" s="35"/>
      <c r="G137" s="69"/>
    </row>
    <row r="138" spans="1:7" s="21" customFormat="1" ht="13.5" customHeight="1">
      <c r="A138" s="68" t="s">
        <v>317</v>
      </c>
      <c r="B138" s="3" t="s">
        <v>1</v>
      </c>
      <c r="C138" s="245"/>
      <c r="D138" s="60"/>
      <c r="E138" s="156">
        <f>РАБОЧИЙ!H150</f>
        <v>45900</v>
      </c>
      <c r="F138" s="35"/>
      <c r="G138" s="69"/>
    </row>
    <row r="139" spans="1:7" s="21" customFormat="1" ht="13.5" customHeight="1">
      <c r="A139" s="68" t="s">
        <v>318</v>
      </c>
      <c r="B139" s="3" t="s">
        <v>1</v>
      </c>
      <c r="C139" s="245"/>
      <c r="D139" s="60"/>
      <c r="E139" s="156">
        <f>РАБОЧИЙ!H151</f>
        <v>43900</v>
      </c>
      <c r="F139" s="35"/>
      <c r="G139" s="69"/>
    </row>
    <row r="140" spans="1:7" s="21" customFormat="1" ht="13.5" customHeight="1">
      <c r="A140" s="68" t="s">
        <v>319</v>
      </c>
      <c r="B140" s="3" t="s">
        <v>1</v>
      </c>
      <c r="C140" s="245"/>
      <c r="D140" s="60"/>
      <c r="E140" s="156">
        <f>РАБОЧИЙ!H152</f>
        <v>48900</v>
      </c>
      <c r="F140" s="35"/>
      <c r="G140" s="69"/>
    </row>
    <row r="141" spans="1:7" s="21" customFormat="1" ht="13.5" customHeight="1">
      <c r="A141" s="68" t="s">
        <v>320</v>
      </c>
      <c r="B141" s="3" t="s">
        <v>1</v>
      </c>
      <c r="C141" s="245"/>
      <c r="D141" s="60"/>
      <c r="E141" s="156">
        <f>РАБОЧИЙ!H153</f>
        <v>45900</v>
      </c>
      <c r="F141" s="35"/>
      <c r="G141" s="69"/>
    </row>
    <row r="142" spans="1:7" s="21" customFormat="1" ht="13.5" customHeight="1">
      <c r="A142" s="68" t="s">
        <v>267</v>
      </c>
      <c r="B142" s="3" t="s">
        <v>1</v>
      </c>
      <c r="C142" s="245"/>
      <c r="D142" s="60"/>
      <c r="E142" s="156">
        <v>45900</v>
      </c>
      <c r="F142" s="35"/>
      <c r="G142" s="69"/>
    </row>
    <row r="143" spans="1:7" s="21" customFormat="1" ht="13.5" customHeight="1">
      <c r="A143" s="68" t="s">
        <v>321</v>
      </c>
      <c r="B143" s="3" t="s">
        <v>1</v>
      </c>
      <c r="C143" s="245"/>
      <c r="D143" s="60"/>
      <c r="E143" s="156">
        <f>РАБОЧИЙ!H156</f>
        <v>48900</v>
      </c>
      <c r="F143" s="35"/>
      <c r="G143" s="69"/>
    </row>
    <row r="144" spans="1:7" s="21" customFormat="1" ht="13.5" customHeight="1">
      <c r="A144" s="68" t="s">
        <v>322</v>
      </c>
      <c r="B144" s="3" t="s">
        <v>1</v>
      </c>
      <c r="C144" s="245"/>
      <c r="D144" s="60"/>
      <c r="E144" s="156">
        <f>РАБОЧИЙ!H157</f>
        <v>45900</v>
      </c>
      <c r="F144" s="35"/>
      <c r="G144" s="69"/>
    </row>
    <row r="145" spans="1:7" s="21" customFormat="1" ht="13.5" customHeight="1">
      <c r="A145" s="68" t="s">
        <v>323</v>
      </c>
      <c r="B145" s="3" t="s">
        <v>1</v>
      </c>
      <c r="C145" s="245"/>
      <c r="D145" s="60"/>
      <c r="E145" s="156">
        <f>РАБОЧИЙ!H158</f>
        <v>43900</v>
      </c>
      <c r="F145" s="35"/>
      <c r="G145" s="69"/>
    </row>
    <row r="146" spans="1:7" s="21" customFormat="1" ht="13.5" customHeight="1">
      <c r="A146" s="68" t="s">
        <v>356</v>
      </c>
      <c r="B146" s="3" t="s">
        <v>1</v>
      </c>
      <c r="C146" s="245"/>
      <c r="D146" s="60"/>
      <c r="E146" s="156">
        <f>РАБОЧИЙ!H159</f>
        <v>48900</v>
      </c>
      <c r="F146" s="35"/>
      <c r="G146" s="69"/>
    </row>
    <row r="147" spans="1:7" s="21" customFormat="1" ht="13.5" customHeight="1">
      <c r="A147" s="68" t="s">
        <v>324</v>
      </c>
      <c r="B147" s="3" t="s">
        <v>1</v>
      </c>
      <c r="C147" s="245"/>
      <c r="D147" s="60"/>
      <c r="E147" s="156">
        <f>РАБОЧИЙ!H160</f>
        <v>45900</v>
      </c>
      <c r="F147" s="35"/>
      <c r="G147" s="69"/>
    </row>
    <row r="148" spans="1:7" s="21" customFormat="1" ht="13.5" customHeight="1">
      <c r="A148" s="68" t="s">
        <v>177</v>
      </c>
      <c r="B148" s="3" t="s">
        <v>1</v>
      </c>
      <c r="C148" s="245"/>
      <c r="D148" s="60"/>
      <c r="E148" s="156">
        <v>43900</v>
      </c>
      <c r="F148" s="35"/>
      <c r="G148" s="69"/>
    </row>
    <row r="149" spans="1:7" s="21" customFormat="1" ht="13.5" customHeight="1">
      <c r="A149" s="68" t="s">
        <v>325</v>
      </c>
      <c r="B149" s="3" t="s">
        <v>1</v>
      </c>
      <c r="C149" s="245"/>
      <c r="D149" s="60"/>
      <c r="E149" s="156">
        <f>РАБОЧИЙ!H162</f>
        <v>43900</v>
      </c>
      <c r="F149" s="35"/>
      <c r="G149" s="69"/>
    </row>
    <row r="150" spans="1:7" s="21" customFormat="1" ht="13.5" customHeight="1">
      <c r="A150" s="68" t="s">
        <v>503</v>
      </c>
      <c r="B150" s="3" t="s">
        <v>1</v>
      </c>
      <c r="C150" s="245"/>
      <c r="D150" s="60"/>
      <c r="E150" s="156">
        <f>РАБОЧИЙ!H163</f>
        <v>43100</v>
      </c>
      <c r="F150" s="35"/>
      <c r="G150" s="69"/>
    </row>
    <row r="151" spans="1:7" s="21" customFormat="1" ht="13.5" customHeight="1">
      <c r="A151" s="68" t="s">
        <v>326</v>
      </c>
      <c r="B151" s="3" t="s">
        <v>1</v>
      </c>
      <c r="C151" s="245"/>
      <c r="D151" s="60"/>
      <c r="E151" s="156">
        <f>РАБОЧИЙ!H164</f>
        <v>45900</v>
      </c>
      <c r="F151" s="35"/>
      <c r="G151" s="69"/>
    </row>
    <row r="152" spans="1:7" s="21" customFormat="1" ht="13.5" customHeight="1">
      <c r="A152" s="68" t="s">
        <v>327</v>
      </c>
      <c r="B152" s="3" t="s">
        <v>1</v>
      </c>
      <c r="C152" s="245"/>
      <c r="D152" s="60"/>
      <c r="E152" s="156">
        <f>РАБОЧИЙ!H165</f>
        <v>43500</v>
      </c>
      <c r="F152" s="35"/>
      <c r="G152" s="69"/>
    </row>
    <row r="153" spans="1:7" s="21" customFormat="1" ht="13.5" customHeight="1">
      <c r="A153" s="68" t="s">
        <v>749</v>
      </c>
      <c r="B153" s="3" t="s">
        <v>1</v>
      </c>
      <c r="C153" s="245"/>
      <c r="D153" s="60"/>
      <c r="E153" s="156">
        <f>РАБОЧИЙ!H166</f>
        <v>43900</v>
      </c>
      <c r="F153" s="35"/>
      <c r="G153" s="69"/>
    </row>
    <row r="154" spans="1:7" s="21" customFormat="1" ht="13.5" customHeight="1">
      <c r="A154" s="68" t="s">
        <v>328</v>
      </c>
      <c r="B154" s="3" t="s">
        <v>1</v>
      </c>
      <c r="C154" s="245"/>
      <c r="D154" s="60"/>
      <c r="E154" s="156">
        <f>РАБОЧИЙ!H167</f>
        <v>45900</v>
      </c>
      <c r="F154" s="35"/>
      <c r="G154" s="69"/>
    </row>
    <row r="155" spans="1:7" s="21" customFormat="1" ht="13.5" customHeight="1">
      <c r="A155" s="68" t="s">
        <v>329</v>
      </c>
      <c r="B155" s="3" t="s">
        <v>1</v>
      </c>
      <c r="C155" s="245"/>
      <c r="D155" s="60"/>
      <c r="E155" s="156">
        <f>РАБОЧИЙ!H168</f>
        <v>43900</v>
      </c>
      <c r="F155" s="35"/>
      <c r="G155" s="69"/>
    </row>
    <row r="156" spans="1:7" s="21" customFormat="1" ht="13.5" customHeight="1">
      <c r="A156" s="68" t="s">
        <v>330</v>
      </c>
      <c r="B156" s="3" t="s">
        <v>1</v>
      </c>
      <c r="C156" s="245"/>
      <c r="D156" s="60"/>
      <c r="E156" s="156">
        <f>РАБОЧИЙ!H169</f>
        <v>43100</v>
      </c>
      <c r="F156" s="35"/>
      <c r="G156" s="69"/>
    </row>
    <row r="157" spans="1:7" s="21" customFormat="1" ht="13.5" customHeight="1">
      <c r="A157" s="68" t="s">
        <v>331</v>
      </c>
      <c r="B157" s="3" t="s">
        <v>1</v>
      </c>
      <c r="C157" s="245"/>
      <c r="D157" s="60"/>
      <c r="E157" s="156">
        <f>РАБОЧИЙ!H171</f>
        <v>45900</v>
      </c>
      <c r="F157" s="35"/>
      <c r="G157" s="69"/>
    </row>
    <row r="158" spans="1:7" s="21" customFormat="1" ht="13.5" customHeight="1">
      <c r="A158" s="68" t="s">
        <v>332</v>
      </c>
      <c r="B158" s="3" t="s">
        <v>1</v>
      </c>
      <c r="C158" s="245"/>
      <c r="D158" s="60"/>
      <c r="E158" s="156">
        <f>РАБОЧИЙ!H173</f>
        <v>43900</v>
      </c>
      <c r="F158" s="35"/>
      <c r="G158" s="69"/>
    </row>
    <row r="159" spans="1:7" s="21" customFormat="1" ht="13.5" customHeight="1">
      <c r="A159" s="68" t="s">
        <v>333</v>
      </c>
      <c r="B159" s="3" t="s">
        <v>1</v>
      </c>
      <c r="C159" s="245"/>
      <c r="D159" s="60"/>
      <c r="E159" s="156">
        <f>РАБОЧИЙ!H173</f>
        <v>43900</v>
      </c>
      <c r="F159" s="35"/>
      <c r="G159" s="69"/>
    </row>
    <row r="160" spans="1:7" s="21" customFormat="1" ht="13.5" customHeight="1">
      <c r="A160" s="68" t="s">
        <v>334</v>
      </c>
      <c r="B160" s="3" t="s">
        <v>1</v>
      </c>
      <c r="C160" s="245"/>
      <c r="D160" s="60"/>
      <c r="E160" s="156">
        <f>РАБОЧИЙ!H174</f>
        <v>43100</v>
      </c>
      <c r="F160" s="35"/>
      <c r="G160" s="69"/>
    </row>
    <row r="161" spans="1:7" s="21" customFormat="1" ht="13.5" customHeight="1">
      <c r="A161" s="68" t="s">
        <v>502</v>
      </c>
      <c r="B161" s="3" t="s">
        <v>1</v>
      </c>
      <c r="C161" s="245"/>
      <c r="D161" s="60"/>
      <c r="E161" s="156">
        <f>РАБОЧИЙ!H175</f>
        <v>43100</v>
      </c>
      <c r="F161" s="35"/>
      <c r="G161" s="69"/>
    </row>
    <row r="162" spans="1:7" s="22" customFormat="1" ht="13.5" customHeight="1">
      <c r="A162" s="68" t="s">
        <v>494</v>
      </c>
      <c r="B162" s="3" t="s">
        <v>1</v>
      </c>
      <c r="C162" s="245"/>
      <c r="D162" s="60"/>
      <c r="E162" s="156">
        <f>РАБОЧИЙ!H177</f>
        <v>43900</v>
      </c>
      <c r="F162" s="35"/>
      <c r="G162" s="91"/>
    </row>
    <row r="163" spans="1:7" s="22" customFormat="1" ht="13.5" customHeight="1">
      <c r="A163" s="68" t="s">
        <v>574</v>
      </c>
      <c r="B163" s="3" t="s">
        <v>1</v>
      </c>
      <c r="C163" s="245"/>
      <c r="D163" s="60"/>
      <c r="E163" s="156">
        <f>РАБОЧИЙ!H178</f>
        <v>43100</v>
      </c>
      <c r="F163" s="35"/>
      <c r="G163" s="91"/>
    </row>
    <row r="164" spans="1:7" s="22" customFormat="1" ht="13.5" customHeight="1">
      <c r="A164" s="68" t="s">
        <v>420</v>
      </c>
      <c r="B164" s="3" t="s">
        <v>1</v>
      </c>
      <c r="C164" s="245"/>
      <c r="D164" s="60"/>
      <c r="E164" s="156">
        <f>РАБОЧИЙ!H179</f>
        <v>43500</v>
      </c>
      <c r="F164" s="35"/>
      <c r="G164" s="69"/>
    </row>
    <row r="165" spans="1:7" s="22" customFormat="1" ht="13.5" customHeight="1">
      <c r="A165" s="68" t="s">
        <v>335</v>
      </c>
      <c r="B165" s="3" t="s">
        <v>1</v>
      </c>
      <c r="C165" s="245"/>
      <c r="D165" s="60"/>
      <c r="E165" s="156">
        <f>РАБОЧИЙ!H180</f>
        <v>43900</v>
      </c>
      <c r="F165" s="35"/>
      <c r="G165" s="69"/>
    </row>
    <row r="166" spans="1:7" s="21" customFormat="1" ht="13.5" customHeight="1">
      <c r="A166" s="68" t="s">
        <v>336</v>
      </c>
      <c r="B166" s="3" t="s">
        <v>1</v>
      </c>
      <c r="C166" s="245"/>
      <c r="D166" s="60"/>
      <c r="E166" s="156">
        <f>РАБОЧИЙ!H181</f>
        <v>43100</v>
      </c>
      <c r="F166" s="35"/>
      <c r="G166" s="69"/>
    </row>
    <row r="167" spans="1:7" s="21" customFormat="1" ht="13.5" customHeight="1">
      <c r="A167" s="68" t="s">
        <v>444</v>
      </c>
      <c r="B167" s="3" t="s">
        <v>1</v>
      </c>
      <c r="C167" s="245"/>
      <c r="D167" s="60"/>
      <c r="E167" s="156">
        <f>РАБОЧИЙ!H182</f>
        <v>43100</v>
      </c>
      <c r="F167" s="35"/>
      <c r="G167" s="69"/>
    </row>
    <row r="168" spans="1:7" s="21" customFormat="1" ht="13.5" customHeight="1">
      <c r="A168" s="68" t="s">
        <v>355</v>
      </c>
      <c r="B168" s="3" t="s">
        <v>1</v>
      </c>
      <c r="C168" s="245"/>
      <c r="D168" s="60"/>
      <c r="E168" s="156">
        <f>РАБОЧИЙ!H184</f>
        <v>43900</v>
      </c>
      <c r="F168" s="35"/>
      <c r="G168" s="69"/>
    </row>
    <row r="169" spans="1:7" s="21" customFormat="1" ht="13.5" customHeight="1">
      <c r="A169" s="68" t="s">
        <v>337</v>
      </c>
      <c r="B169" s="3" t="s">
        <v>1</v>
      </c>
      <c r="C169" s="245"/>
      <c r="D169" s="60"/>
      <c r="E169" s="156">
        <f>РАБОЧИЙ!H183</f>
        <v>43900</v>
      </c>
      <c r="F169" s="35"/>
      <c r="G169" s="69"/>
    </row>
    <row r="170" spans="1:7" s="21" customFormat="1" ht="13.5" customHeight="1">
      <c r="A170" s="68" t="s">
        <v>338</v>
      </c>
      <c r="B170" s="3" t="s">
        <v>1</v>
      </c>
      <c r="C170" s="245"/>
      <c r="D170" s="60"/>
      <c r="E170" s="156">
        <f>РАБОЧИЙ!H186</f>
        <v>43900</v>
      </c>
      <c r="F170" s="35"/>
      <c r="G170" s="69"/>
    </row>
    <row r="171" spans="1:7" s="21" customFormat="1" ht="13.5" customHeight="1">
      <c r="A171" s="68" t="s">
        <v>339</v>
      </c>
      <c r="B171" s="3" t="s">
        <v>1</v>
      </c>
      <c r="C171" s="245"/>
      <c r="D171" s="60"/>
      <c r="E171" s="156">
        <f>РАБОЧИЙ!H187</f>
        <v>43100</v>
      </c>
      <c r="F171" s="35"/>
      <c r="G171" s="69"/>
    </row>
    <row r="172" spans="1:7" s="21" customFormat="1" ht="13.5" customHeight="1">
      <c r="A172" s="68" t="s">
        <v>340</v>
      </c>
      <c r="B172" s="3" t="s">
        <v>1</v>
      </c>
      <c r="C172" s="245"/>
      <c r="D172" s="60"/>
      <c r="E172" s="156">
        <f>РАБОЧИЙ!H188</f>
        <v>43100</v>
      </c>
      <c r="F172" s="35"/>
      <c r="G172" s="69"/>
    </row>
    <row r="173" spans="1:7" s="21" customFormat="1" ht="13.5" customHeight="1">
      <c r="A173" s="68" t="s">
        <v>341</v>
      </c>
      <c r="B173" s="3" t="s">
        <v>1</v>
      </c>
      <c r="C173" s="245"/>
      <c r="D173" s="60"/>
      <c r="E173" s="156">
        <f>РАБОЧИЙ!H189</f>
        <v>43100</v>
      </c>
      <c r="F173" s="35"/>
      <c r="G173" s="69"/>
    </row>
    <row r="174" spans="1:7" s="21" customFormat="1" ht="13.5" customHeight="1">
      <c r="A174" s="68" t="s">
        <v>445</v>
      </c>
      <c r="B174" s="3" t="s">
        <v>1</v>
      </c>
      <c r="C174" s="245"/>
      <c r="D174" s="60"/>
      <c r="E174" s="156">
        <f>РАБОЧИЙ!H190</f>
        <v>43100</v>
      </c>
      <c r="F174" s="35"/>
      <c r="G174" s="69"/>
    </row>
    <row r="175" spans="1:7" s="21" customFormat="1" ht="13.5" customHeight="1">
      <c r="A175" s="68" t="s">
        <v>342</v>
      </c>
      <c r="B175" s="3" t="s">
        <v>1</v>
      </c>
      <c r="C175" s="245"/>
      <c r="D175" s="60"/>
      <c r="E175" s="156">
        <f>РАБОЧИЙ!H191</f>
        <v>43100</v>
      </c>
      <c r="F175" s="35"/>
      <c r="G175" s="69"/>
    </row>
    <row r="176" spans="1:7" s="21" customFormat="1" ht="13.5" customHeight="1">
      <c r="A176" s="68" t="s">
        <v>262</v>
      </c>
      <c r="B176" s="3" t="s">
        <v>1</v>
      </c>
      <c r="C176" s="245"/>
      <c r="D176" s="60"/>
      <c r="E176" s="156">
        <f>РАБОЧИЙ!H194</f>
        <v>43100</v>
      </c>
      <c r="F176" s="35"/>
      <c r="G176" s="69"/>
    </row>
    <row r="177" spans="1:7" s="21" customFormat="1" ht="13.5" customHeight="1" thickBot="1">
      <c r="A177" s="70" t="s">
        <v>343</v>
      </c>
      <c r="B177" s="71" t="s">
        <v>1</v>
      </c>
      <c r="C177" s="249"/>
      <c r="D177" s="264"/>
      <c r="E177" s="215">
        <f>РАБОЧИЙ!H196</f>
        <v>43100</v>
      </c>
      <c r="F177" s="72"/>
      <c r="G177" s="73"/>
    </row>
    <row r="178" spans="1:7" s="21" customFormat="1" ht="13.5" customHeight="1">
      <c r="A178" s="63" t="s">
        <v>556</v>
      </c>
      <c r="B178" s="64" t="s">
        <v>1</v>
      </c>
      <c r="C178" s="248"/>
      <c r="D178" s="265"/>
      <c r="E178" s="212">
        <f>РАБОЧИЙ!H199</f>
        <v>45900</v>
      </c>
      <c r="F178" s="66"/>
      <c r="G178" s="67"/>
    </row>
    <row r="179" spans="1:7" s="21" customFormat="1" ht="13.5" customHeight="1">
      <c r="A179" s="68" t="s">
        <v>560</v>
      </c>
      <c r="B179" s="3" t="s">
        <v>1</v>
      </c>
      <c r="C179" s="245"/>
      <c r="D179" s="60"/>
      <c r="E179" s="156">
        <f>РАБОЧИЙ!H200</f>
        <v>44900</v>
      </c>
      <c r="F179" s="35"/>
      <c r="G179" s="69"/>
    </row>
    <row r="180" spans="1:7" s="21" customFormat="1" ht="13.5" customHeight="1">
      <c r="A180" s="68" t="s">
        <v>431</v>
      </c>
      <c r="B180" s="3" t="s">
        <v>1</v>
      </c>
      <c r="C180" s="245"/>
      <c r="D180" s="60"/>
      <c r="E180" s="156">
        <f>РАБОЧИЙ!H201</f>
        <v>44900</v>
      </c>
      <c r="F180" s="35"/>
      <c r="G180" s="69"/>
    </row>
    <row r="181" spans="1:7" s="21" customFormat="1" ht="13.5" customHeight="1">
      <c r="A181" s="68" t="s">
        <v>432</v>
      </c>
      <c r="B181" s="3" t="s">
        <v>1</v>
      </c>
      <c r="C181" s="245"/>
      <c r="D181" s="60"/>
      <c r="E181" s="156">
        <f>РАБОЧИЙ!H202</f>
        <v>43900</v>
      </c>
      <c r="F181" s="35"/>
      <c r="G181" s="69"/>
    </row>
    <row r="182" spans="1:7" s="21" customFormat="1" ht="13.5" customHeight="1">
      <c r="A182" s="68" t="s">
        <v>452</v>
      </c>
      <c r="B182" s="3" t="s">
        <v>1</v>
      </c>
      <c r="C182" s="245"/>
      <c r="D182" s="60"/>
      <c r="E182" s="156">
        <f>РАБОЧИЙ!H203</f>
        <v>43900</v>
      </c>
      <c r="F182" s="35"/>
      <c r="G182" s="69"/>
    </row>
    <row r="183" spans="1:7" s="21" customFormat="1" ht="13.5" customHeight="1" thickBot="1">
      <c r="A183" s="70" t="s">
        <v>433</v>
      </c>
      <c r="B183" s="71" t="s">
        <v>1</v>
      </c>
      <c r="C183" s="249"/>
      <c r="D183" s="264"/>
      <c r="E183" s="215">
        <f>РАБОЧИЙ!H205</f>
        <v>44900</v>
      </c>
      <c r="F183" s="72"/>
      <c r="G183" s="73"/>
    </row>
    <row r="184" spans="1:7" s="21" customFormat="1" ht="13.5" customHeight="1">
      <c r="A184" s="63" t="s">
        <v>230</v>
      </c>
      <c r="B184" s="64" t="s">
        <v>1</v>
      </c>
      <c r="C184" s="248"/>
      <c r="D184" s="265"/>
      <c r="E184" s="212">
        <f>РАБОЧИЙ!H210</f>
        <v>43900</v>
      </c>
      <c r="F184" s="66"/>
      <c r="G184" s="74"/>
    </row>
    <row r="185" spans="1:7" s="21" customFormat="1" ht="13.5" customHeight="1">
      <c r="A185" s="68" t="s">
        <v>466</v>
      </c>
      <c r="B185" s="3" t="s">
        <v>1</v>
      </c>
      <c r="C185" s="245"/>
      <c r="D185" s="60"/>
      <c r="E185" s="156">
        <f>РАБОЧИЙ!H210</f>
        <v>43900</v>
      </c>
      <c r="F185" s="35"/>
      <c r="G185" s="75"/>
    </row>
    <row r="186" spans="1:7" s="21" customFormat="1" ht="13.5" customHeight="1">
      <c r="A186" s="68" t="s">
        <v>90</v>
      </c>
      <c r="B186" s="3" t="s">
        <v>1</v>
      </c>
      <c r="C186" s="245"/>
      <c r="D186" s="60"/>
      <c r="E186" s="156">
        <f>РАБОЧИЙ!H211</f>
        <v>43900</v>
      </c>
      <c r="F186" s="35"/>
      <c r="G186" s="75"/>
    </row>
    <row r="187" spans="1:7" s="21" customFormat="1" ht="13.5" customHeight="1">
      <c r="A187" s="68" t="s">
        <v>449</v>
      </c>
      <c r="B187" s="3" t="s">
        <v>1</v>
      </c>
      <c r="C187" s="245"/>
      <c r="D187" s="60"/>
      <c r="E187" s="156">
        <f>РАБОЧИЙ!H213</f>
        <v>43900</v>
      </c>
      <c r="F187" s="35"/>
      <c r="G187" s="91"/>
    </row>
    <row r="188" spans="1:7" s="21" customFormat="1" ht="13.5" customHeight="1">
      <c r="A188" s="68" t="s">
        <v>76</v>
      </c>
      <c r="B188" s="3" t="s">
        <v>1</v>
      </c>
      <c r="C188" s="245"/>
      <c r="D188" s="60"/>
      <c r="E188" s="156">
        <f>РАБОЧИЙ!H214</f>
        <v>43900</v>
      </c>
      <c r="F188" s="35"/>
      <c r="G188" s="91"/>
    </row>
    <row r="189" spans="1:7" s="21" customFormat="1" ht="13.5" customHeight="1">
      <c r="A189" s="68" t="s">
        <v>753</v>
      </c>
      <c r="B189" s="3" t="s">
        <v>1</v>
      </c>
      <c r="C189" s="245"/>
      <c r="D189" s="60"/>
      <c r="E189" s="156">
        <f>РАБОЧИЙ!H215</f>
        <v>43900</v>
      </c>
      <c r="F189" s="35"/>
      <c r="G189" s="75"/>
    </row>
    <row r="190" spans="1:7" s="21" customFormat="1" ht="13.5" customHeight="1">
      <c r="A190" s="68" t="s">
        <v>77</v>
      </c>
      <c r="B190" s="3" t="s">
        <v>1</v>
      </c>
      <c r="C190" s="245"/>
      <c r="D190" s="60"/>
      <c r="E190" s="156">
        <f>РАБОЧИЙ!H216</f>
        <v>43900</v>
      </c>
      <c r="F190" s="35"/>
      <c r="G190" s="75"/>
    </row>
    <row r="191" spans="1:7" s="21" customFormat="1" ht="13.5" customHeight="1">
      <c r="A191" s="68" t="s">
        <v>78</v>
      </c>
      <c r="B191" s="3" t="s">
        <v>1</v>
      </c>
      <c r="C191" s="245"/>
      <c r="D191" s="60"/>
      <c r="E191" s="156">
        <f>РАБОЧИЙ!H219</f>
        <v>43500</v>
      </c>
      <c r="F191" s="35"/>
      <c r="G191" s="75"/>
    </row>
    <row r="192" spans="1:7" s="21" customFormat="1" ht="13.5" customHeight="1">
      <c r="A192" s="68" t="s">
        <v>94</v>
      </c>
      <c r="B192" s="3" t="s">
        <v>1</v>
      </c>
      <c r="C192" s="245"/>
      <c r="D192" s="60"/>
      <c r="E192" s="156">
        <f>РАБОЧИЙ!H220</f>
        <v>43500</v>
      </c>
      <c r="F192" s="35"/>
      <c r="G192" s="75"/>
    </row>
    <row r="193" spans="1:7" s="21" customFormat="1" ht="13.5" customHeight="1" thickBot="1">
      <c r="A193" s="70" t="s">
        <v>374</v>
      </c>
      <c r="B193" s="71" t="s">
        <v>1</v>
      </c>
      <c r="C193" s="249"/>
      <c r="D193" s="264"/>
      <c r="E193" s="215">
        <f>РАБОЧИЙ!H221</f>
        <v>43500</v>
      </c>
      <c r="F193" s="72"/>
      <c r="G193" s="76"/>
    </row>
    <row r="194" spans="1:7" s="21" customFormat="1" ht="13.5" customHeight="1">
      <c r="A194" s="208" t="s">
        <v>142</v>
      </c>
      <c r="B194" s="118" t="s">
        <v>1</v>
      </c>
      <c r="C194" s="247"/>
      <c r="D194" s="263"/>
      <c r="E194" s="201">
        <f>РАБОЧИЙ!H226</f>
        <v>62900</v>
      </c>
      <c r="F194" s="119"/>
      <c r="G194" s="198"/>
    </row>
    <row r="195" spans="1:7" s="21" customFormat="1" ht="13.5" customHeight="1">
      <c r="A195" s="92" t="s">
        <v>143</v>
      </c>
      <c r="B195" s="3" t="s">
        <v>1</v>
      </c>
      <c r="C195" s="245"/>
      <c r="D195" s="60"/>
      <c r="E195" s="156">
        <f>РАБОЧИЙ!H227</f>
        <v>62900</v>
      </c>
      <c r="F195" s="35"/>
      <c r="G195" s="75"/>
    </row>
    <row r="196" spans="1:7" s="21" customFormat="1" ht="13.5" customHeight="1">
      <c r="A196" s="92" t="s">
        <v>423</v>
      </c>
      <c r="B196" s="3" t="s">
        <v>1</v>
      </c>
      <c r="C196" s="245"/>
      <c r="D196" s="60"/>
      <c r="E196" s="156">
        <f>РАБОЧИЙ!H229</f>
        <v>62900</v>
      </c>
      <c r="F196" s="35"/>
      <c r="G196" s="75"/>
    </row>
    <row r="197" spans="1:7" s="21" customFormat="1" ht="13.5" customHeight="1">
      <c r="A197" s="92" t="s">
        <v>144</v>
      </c>
      <c r="B197" s="3" t="s">
        <v>1</v>
      </c>
      <c r="C197" s="245"/>
      <c r="D197" s="60"/>
      <c r="E197" s="156">
        <f>РАБОЧИЙ!H228</f>
        <v>62900</v>
      </c>
      <c r="F197" s="35"/>
      <c r="G197" s="75"/>
    </row>
    <row r="198" spans="1:7" s="21" customFormat="1" ht="13.5" customHeight="1">
      <c r="A198" s="92" t="s">
        <v>145</v>
      </c>
      <c r="B198" s="3" t="s">
        <v>1</v>
      </c>
      <c r="C198" s="245"/>
      <c r="D198" s="60"/>
      <c r="E198" s="156">
        <f>РАБОЧИЙ!H230</f>
        <v>62900</v>
      </c>
      <c r="F198" s="35"/>
      <c r="G198" s="75"/>
    </row>
    <row r="199" spans="1:7" s="21" customFormat="1" ht="13.5" customHeight="1">
      <c r="A199" s="92" t="s">
        <v>146</v>
      </c>
      <c r="B199" s="3" t="s">
        <v>1</v>
      </c>
      <c r="C199" s="245"/>
      <c r="D199" s="60"/>
      <c r="E199" s="156">
        <f>РАБОЧИЙ!H231</f>
        <v>62900</v>
      </c>
      <c r="F199" s="35"/>
      <c r="G199" s="75"/>
    </row>
    <row r="200" spans="1:7" s="21" customFormat="1" ht="13.5" customHeight="1">
      <c r="A200" s="92" t="s">
        <v>587</v>
      </c>
      <c r="B200" s="3" t="s">
        <v>1</v>
      </c>
      <c r="C200" s="245"/>
      <c r="D200" s="60"/>
      <c r="E200" s="156">
        <f>РАБОЧИЙ!H232</f>
        <v>62900</v>
      </c>
      <c r="F200" s="35"/>
      <c r="G200" s="75"/>
    </row>
    <row r="201" spans="1:7" s="21" customFormat="1" ht="13.5" customHeight="1">
      <c r="A201" s="92" t="s">
        <v>147</v>
      </c>
      <c r="B201" s="3" t="s">
        <v>1</v>
      </c>
      <c r="C201" s="245"/>
      <c r="D201" s="60"/>
      <c r="E201" s="156">
        <f>РАБОЧИЙ!H233</f>
        <v>62900</v>
      </c>
      <c r="F201" s="35"/>
      <c r="G201" s="75"/>
    </row>
    <row r="202" spans="1:7" s="21" customFormat="1" ht="13.5" customHeight="1">
      <c r="A202" s="92" t="s">
        <v>591</v>
      </c>
      <c r="B202" s="3" t="s">
        <v>1</v>
      </c>
      <c r="C202" s="245"/>
      <c r="D202" s="60"/>
      <c r="E202" s="156">
        <f>РАБОЧИЙ!H234</f>
        <v>62900</v>
      </c>
      <c r="F202" s="35"/>
      <c r="G202" s="75"/>
    </row>
    <row r="203" spans="1:7" s="21" customFormat="1" ht="13.5" customHeight="1" thickBot="1">
      <c r="A203" s="255" t="s">
        <v>590</v>
      </c>
      <c r="B203" s="53" t="s">
        <v>1</v>
      </c>
      <c r="C203" s="246"/>
      <c r="D203" s="262"/>
      <c r="E203" s="207">
        <f>РАБОЧИЙ!H235</f>
        <v>62900</v>
      </c>
      <c r="F203" s="54"/>
      <c r="G203" s="155"/>
    </row>
    <row r="204" spans="1:7" s="21" customFormat="1" ht="13.5" customHeight="1">
      <c r="A204" s="63" t="s">
        <v>428</v>
      </c>
      <c r="B204" s="64" t="s">
        <v>1</v>
      </c>
      <c r="C204" s="248"/>
      <c r="D204" s="265"/>
      <c r="E204" s="212">
        <f>РАБОЧИЙ!H238</f>
        <v>47490</v>
      </c>
      <c r="F204" s="66"/>
      <c r="G204" s="74"/>
    </row>
    <row r="205" spans="1:7" s="21" customFormat="1" ht="13.5" customHeight="1">
      <c r="A205" s="68" t="s">
        <v>467</v>
      </c>
      <c r="B205" s="3" t="s">
        <v>1</v>
      </c>
      <c r="C205" s="245"/>
      <c r="D205" s="60"/>
      <c r="E205" s="156">
        <f>РАБОЧИЙ!H239</f>
        <v>45990</v>
      </c>
      <c r="F205" s="35"/>
      <c r="G205" s="69"/>
    </row>
    <row r="206" spans="1:7" s="21" customFormat="1" ht="13.5" customHeight="1">
      <c r="A206" s="68" t="s">
        <v>429</v>
      </c>
      <c r="B206" s="283" t="s">
        <v>1</v>
      </c>
      <c r="C206" s="245"/>
      <c r="D206" s="60"/>
      <c r="E206" s="156">
        <f>РАБОЧИЙ!H240</f>
        <v>46990</v>
      </c>
      <c r="F206" s="35"/>
      <c r="G206" s="69"/>
    </row>
    <row r="207" spans="1:7" s="21" customFormat="1" ht="13.5" customHeight="1">
      <c r="A207" s="68" t="s">
        <v>643</v>
      </c>
      <c r="B207" s="3" t="s">
        <v>1</v>
      </c>
      <c r="C207" s="245"/>
      <c r="D207" s="60"/>
      <c r="E207" s="156">
        <f>РАБОЧИЙ!H241</f>
        <v>47900</v>
      </c>
      <c r="F207" s="35"/>
      <c r="G207" s="69"/>
    </row>
    <row r="208" spans="1:7" s="21" customFormat="1" ht="13.5" customHeight="1">
      <c r="A208" s="68" t="s">
        <v>439</v>
      </c>
      <c r="B208" s="3" t="s">
        <v>1</v>
      </c>
      <c r="C208" s="245"/>
      <c r="D208" s="60"/>
      <c r="E208" s="156">
        <f>РАБОЧИЙ!H243</f>
        <v>44990</v>
      </c>
      <c r="F208" s="35"/>
      <c r="G208" s="69"/>
    </row>
    <row r="209" spans="1:7" s="21" customFormat="1" ht="13.5" customHeight="1">
      <c r="A209" s="68" t="s">
        <v>548</v>
      </c>
      <c r="B209" s="3" t="s">
        <v>1</v>
      </c>
      <c r="C209" s="245"/>
      <c r="D209" s="60"/>
      <c r="E209" s="156">
        <f>РАБОЧИЙ!H244</f>
        <v>45900</v>
      </c>
      <c r="F209" s="35"/>
      <c r="G209" s="69"/>
    </row>
    <row r="210" spans="1:7" s="21" customFormat="1" ht="13.5" customHeight="1">
      <c r="A210" s="68" t="s">
        <v>460</v>
      </c>
      <c r="B210" s="3" t="s">
        <v>1</v>
      </c>
      <c r="C210" s="245"/>
      <c r="D210" s="60"/>
      <c r="E210" s="156">
        <f>РАБОЧИЙ!H245</f>
        <v>41990</v>
      </c>
      <c r="F210" s="35"/>
      <c r="G210" s="69"/>
    </row>
    <row r="211" spans="1:7" s="21" customFormat="1" ht="13.5" customHeight="1">
      <c r="A211" s="68" t="s">
        <v>549</v>
      </c>
      <c r="B211" s="3" t="s">
        <v>1</v>
      </c>
      <c r="C211" s="245"/>
      <c r="D211" s="60"/>
      <c r="E211" s="156">
        <f>РАБОЧИЙ!H246</f>
        <v>41990</v>
      </c>
      <c r="F211" s="35"/>
      <c r="G211" s="69"/>
    </row>
    <row r="212" spans="1:7" s="21" customFormat="1" ht="13.5" customHeight="1">
      <c r="A212" s="68" t="s">
        <v>547</v>
      </c>
      <c r="B212" s="3" t="s">
        <v>1</v>
      </c>
      <c r="C212" s="245"/>
      <c r="D212" s="60"/>
      <c r="E212" s="156">
        <f>РАБОЧИЙ!H247</f>
        <v>39900</v>
      </c>
      <c r="F212" s="35"/>
      <c r="G212" s="69"/>
    </row>
    <row r="213" spans="1:7" s="21" customFormat="1" ht="13.5" customHeight="1">
      <c r="A213" s="68" t="s">
        <v>426</v>
      </c>
      <c r="B213" s="3" t="s">
        <v>1</v>
      </c>
      <c r="C213" s="245"/>
      <c r="D213" s="60"/>
      <c r="E213" s="156">
        <f>РАБОЧИЙ!H249</f>
        <v>39900</v>
      </c>
      <c r="F213" s="35"/>
      <c r="G213" s="69"/>
    </row>
    <row r="214" spans="1:7" s="21" customFormat="1" ht="13.5" customHeight="1">
      <c r="A214" s="68" t="s">
        <v>557</v>
      </c>
      <c r="B214" s="3" t="s">
        <v>1</v>
      </c>
      <c r="C214" s="245"/>
      <c r="D214" s="60"/>
      <c r="E214" s="156">
        <f>РАБОЧИЙ!H250</f>
        <v>41900</v>
      </c>
      <c r="F214" s="35"/>
      <c r="G214" s="69"/>
    </row>
    <row r="215" spans="1:7" s="21" customFormat="1" ht="13.5" customHeight="1">
      <c r="A215" s="68" t="s">
        <v>558</v>
      </c>
      <c r="B215" s="3" t="s">
        <v>1</v>
      </c>
      <c r="C215" s="245"/>
      <c r="D215" s="60"/>
      <c r="E215" s="156">
        <f>РАБОЧИЙ!H252</f>
        <v>42490</v>
      </c>
      <c r="F215" s="35"/>
      <c r="G215" s="69"/>
    </row>
    <row r="216" spans="1:7" s="21" customFormat="1" ht="13.5" customHeight="1">
      <c r="A216" s="68" t="s">
        <v>344</v>
      </c>
      <c r="B216" s="3" t="s">
        <v>1</v>
      </c>
      <c r="C216" s="245"/>
      <c r="D216" s="60"/>
      <c r="E216" s="156">
        <f>РАБОЧИЙ!H253</f>
        <v>42490</v>
      </c>
      <c r="F216" s="35"/>
      <c r="G216" s="69"/>
    </row>
    <row r="217" spans="1:7" s="21" customFormat="1" ht="13.5" customHeight="1">
      <c r="A217" s="68" t="s">
        <v>522</v>
      </c>
      <c r="B217" s="3" t="s">
        <v>1</v>
      </c>
      <c r="C217" s="245"/>
      <c r="D217" s="60"/>
      <c r="E217" s="156">
        <f>РАБОЧИЙ!H254</f>
        <v>42490</v>
      </c>
      <c r="F217" s="35"/>
      <c r="G217" s="69"/>
    </row>
    <row r="218" spans="1:7" s="21" customFormat="1" ht="13.5" customHeight="1">
      <c r="A218" s="68" t="s">
        <v>345</v>
      </c>
      <c r="B218" s="3" t="s">
        <v>1</v>
      </c>
      <c r="C218" s="245"/>
      <c r="D218" s="60"/>
      <c r="E218" s="156">
        <f>РАБОЧИЙ!H255</f>
        <v>41900</v>
      </c>
      <c r="F218" s="35"/>
      <c r="G218" s="69"/>
    </row>
    <row r="219" spans="1:7" s="21" customFormat="1" ht="13.5" customHeight="1">
      <c r="A219" s="68" t="s">
        <v>346</v>
      </c>
      <c r="B219" s="3" t="s">
        <v>1</v>
      </c>
      <c r="C219" s="245"/>
      <c r="D219" s="60"/>
      <c r="E219" s="156">
        <f>РАБОЧИЙ!H256</f>
        <v>42900</v>
      </c>
      <c r="F219" s="35"/>
      <c r="G219" s="69"/>
    </row>
    <row r="220" spans="1:7" s="21" customFormat="1" ht="13.5" customHeight="1">
      <c r="A220" s="68" t="s">
        <v>347</v>
      </c>
      <c r="B220" s="3" t="s">
        <v>1</v>
      </c>
      <c r="C220" s="245"/>
      <c r="D220" s="60"/>
      <c r="E220" s="156">
        <f>РАБОЧИЙ!H257</f>
        <v>42900</v>
      </c>
      <c r="F220" s="35"/>
      <c r="G220" s="69"/>
    </row>
    <row r="221" spans="1:7" s="21" customFormat="1" ht="13.5" customHeight="1">
      <c r="A221" s="68" t="s">
        <v>348</v>
      </c>
      <c r="B221" s="3" t="s">
        <v>1</v>
      </c>
      <c r="C221" s="245"/>
      <c r="D221" s="60"/>
      <c r="E221" s="156">
        <f>РАБОЧИЙ!H258</f>
        <v>41900</v>
      </c>
      <c r="F221" s="35"/>
      <c r="G221" s="69"/>
    </row>
    <row r="222" spans="1:7" s="21" customFormat="1" ht="13.5" customHeight="1">
      <c r="A222" s="68" t="s">
        <v>438</v>
      </c>
      <c r="B222" s="3" t="s">
        <v>1</v>
      </c>
      <c r="C222" s="245"/>
      <c r="D222" s="60"/>
      <c r="E222" s="156">
        <f>РАБОЧИЙ!H259</f>
        <v>44900</v>
      </c>
      <c r="F222" s="35"/>
      <c r="G222" s="69"/>
    </row>
    <row r="223" spans="1:7" s="21" customFormat="1" ht="13.5" customHeight="1" thickBot="1">
      <c r="A223" s="70" t="s">
        <v>376</v>
      </c>
      <c r="B223" s="71" t="s">
        <v>1</v>
      </c>
      <c r="C223" s="249"/>
      <c r="D223" s="264"/>
      <c r="E223" s="215">
        <f>РАБОЧИЙ!H260</f>
        <v>42900</v>
      </c>
      <c r="F223" s="72"/>
      <c r="G223" s="73"/>
    </row>
    <row r="224" spans="1:7" s="21" customFormat="1" ht="13.5" customHeight="1">
      <c r="A224" s="63" t="s">
        <v>464</v>
      </c>
      <c r="B224" s="64" t="s">
        <v>1</v>
      </c>
      <c r="C224" s="248"/>
      <c r="D224" s="265"/>
      <c r="E224" s="212">
        <f>РАБОЧИЙ!H262</f>
        <v>43900</v>
      </c>
      <c r="F224" s="66"/>
      <c r="G224" s="74"/>
    </row>
    <row r="225" spans="1:7" s="21" customFormat="1" ht="13.5" customHeight="1">
      <c r="A225" s="68" t="s">
        <v>551</v>
      </c>
      <c r="B225" s="3" t="s">
        <v>1</v>
      </c>
      <c r="C225" s="245"/>
      <c r="D225" s="60"/>
      <c r="E225" s="156">
        <f>РАБОЧИЙ!H263</f>
        <v>43900</v>
      </c>
      <c r="F225" s="35"/>
      <c r="G225" s="75"/>
    </row>
    <row r="226" spans="1:7" s="21" customFormat="1" ht="13.5" customHeight="1">
      <c r="A226" s="68" t="s">
        <v>550</v>
      </c>
      <c r="B226" s="3" t="s">
        <v>1</v>
      </c>
      <c r="C226" s="245"/>
      <c r="D226" s="60"/>
      <c r="E226" s="156">
        <f>РАБОЧИЙ!H264</f>
        <v>42900</v>
      </c>
      <c r="F226" s="35"/>
      <c r="G226" s="75"/>
    </row>
    <row r="227" spans="1:7" s="21" customFormat="1" ht="13.5" customHeight="1">
      <c r="A227" s="68" t="s">
        <v>559</v>
      </c>
      <c r="B227" s="3" t="s">
        <v>1</v>
      </c>
      <c r="C227" s="245"/>
      <c r="D227" s="60"/>
      <c r="E227" s="156">
        <f>РАБОЧИЙ!H265</f>
        <v>48900</v>
      </c>
      <c r="F227" s="35"/>
      <c r="G227" s="75"/>
    </row>
    <row r="228" spans="1:7" s="21" customFormat="1" ht="13.5" customHeight="1">
      <c r="A228" s="68" t="s">
        <v>485</v>
      </c>
      <c r="B228" s="3" t="s">
        <v>1</v>
      </c>
      <c r="C228" s="245"/>
      <c r="D228" s="60"/>
      <c r="E228" s="156">
        <f>РАБОЧИЙ!H266</f>
        <v>48900</v>
      </c>
      <c r="F228" s="35"/>
      <c r="G228" s="75"/>
    </row>
    <row r="229" spans="1:7" s="21" customFormat="1" ht="13.5" customHeight="1">
      <c r="A229" s="68" t="s">
        <v>349</v>
      </c>
      <c r="B229" s="3" t="s">
        <v>1</v>
      </c>
      <c r="C229" s="245"/>
      <c r="D229" s="60"/>
      <c r="E229" s="156">
        <f>РАБОЧИЙ!H267</f>
        <v>48900</v>
      </c>
      <c r="F229" s="35"/>
      <c r="G229" s="75"/>
    </row>
    <row r="230" spans="1:7" s="21" customFormat="1" ht="13.5" customHeight="1">
      <c r="A230" s="68" t="s">
        <v>350</v>
      </c>
      <c r="B230" s="3" t="s">
        <v>1</v>
      </c>
      <c r="C230" s="245"/>
      <c r="D230" s="60"/>
      <c r="E230" s="156">
        <f>РАБОЧИЙ!H268</f>
        <v>49900</v>
      </c>
      <c r="F230" s="35"/>
      <c r="G230" s="75"/>
    </row>
    <row r="231" spans="1:7" s="21" customFormat="1" ht="13.5" customHeight="1">
      <c r="A231" s="68" t="s">
        <v>744</v>
      </c>
      <c r="B231" s="3" t="s">
        <v>1</v>
      </c>
      <c r="C231" s="245"/>
      <c r="D231" s="60"/>
      <c r="E231" s="156">
        <f>РАБОЧИЙ!H269</f>
        <v>56900</v>
      </c>
      <c r="F231" s="35"/>
      <c r="G231" s="75"/>
    </row>
    <row r="232" spans="1:7" s="21" customFormat="1" ht="13.5" customHeight="1">
      <c r="A232" s="68" t="s">
        <v>351</v>
      </c>
      <c r="B232" s="3" t="s">
        <v>1</v>
      </c>
      <c r="C232" s="245"/>
      <c r="D232" s="60"/>
      <c r="E232" s="156">
        <f>РАБОЧИЙ!H270</f>
        <v>67900</v>
      </c>
      <c r="F232" s="35"/>
      <c r="G232" s="75"/>
    </row>
    <row r="233" spans="1:7" s="21" customFormat="1" ht="13.5" customHeight="1">
      <c r="A233" s="109" t="s">
        <v>352</v>
      </c>
      <c r="B233" s="53" t="s">
        <v>1</v>
      </c>
      <c r="C233" s="246"/>
      <c r="D233" s="262"/>
      <c r="E233" s="156">
        <f>РАБОЧИЙ!H271</f>
        <v>67900</v>
      </c>
      <c r="F233" s="54"/>
      <c r="G233" s="155"/>
    </row>
    <row r="234" spans="1:7" s="21" customFormat="1" ht="13.5" customHeight="1" thickBot="1">
      <c r="A234" s="109" t="s">
        <v>353</v>
      </c>
      <c r="B234" s="53" t="s">
        <v>1</v>
      </c>
      <c r="C234" s="246"/>
      <c r="D234" s="262"/>
      <c r="E234" s="207">
        <f>РАБОЧИЙ!H274</f>
        <v>80100</v>
      </c>
      <c r="F234" s="54"/>
      <c r="G234" s="155"/>
    </row>
    <row r="235" spans="1:7" s="21" customFormat="1" ht="13.5" customHeight="1">
      <c r="A235" s="63" t="s">
        <v>738</v>
      </c>
      <c r="B235" s="64" t="s">
        <v>2</v>
      </c>
      <c r="C235" s="85"/>
      <c r="D235" s="265"/>
      <c r="E235" s="85" t="s">
        <v>736</v>
      </c>
      <c r="F235" s="88"/>
      <c r="G235" s="89"/>
    </row>
    <row r="236" spans="1:7" s="21" customFormat="1" ht="13.5" customHeight="1">
      <c r="A236" s="68" t="s">
        <v>737</v>
      </c>
      <c r="B236" s="3" t="s">
        <v>2</v>
      </c>
      <c r="C236" s="62"/>
      <c r="D236" s="60"/>
      <c r="E236" s="62" t="s">
        <v>736</v>
      </c>
      <c r="F236" s="9"/>
      <c r="G236" s="90"/>
    </row>
    <row r="237" spans="1:7" s="21" customFormat="1" ht="13.5" customHeight="1">
      <c r="A237" s="68" t="s">
        <v>734</v>
      </c>
      <c r="B237" s="3" t="s">
        <v>2</v>
      </c>
      <c r="C237" s="62"/>
      <c r="D237" s="60"/>
      <c r="E237" s="463" t="s">
        <v>731</v>
      </c>
      <c r="F237" s="464"/>
      <c r="G237" s="90"/>
    </row>
    <row r="238" spans="1:7" s="21" customFormat="1" ht="13.5" customHeight="1">
      <c r="A238" s="68" t="s">
        <v>735</v>
      </c>
      <c r="B238" s="3" t="s">
        <v>2</v>
      </c>
      <c r="C238" s="62"/>
      <c r="D238" s="60"/>
      <c r="E238" s="463" t="s">
        <v>731</v>
      </c>
      <c r="F238" s="464"/>
      <c r="G238" s="90"/>
    </row>
    <row r="239" spans="1:7" s="21" customFormat="1" ht="13.5" customHeight="1">
      <c r="A239" s="68" t="s">
        <v>732</v>
      </c>
      <c r="B239" s="3" t="s">
        <v>2</v>
      </c>
      <c r="C239" s="62"/>
      <c r="D239" s="60"/>
      <c r="E239" s="463" t="s">
        <v>731</v>
      </c>
      <c r="F239" s="464"/>
      <c r="G239" s="90"/>
    </row>
    <row r="240" spans="1:7" s="21" customFormat="1" ht="13.5" customHeight="1" thickBot="1">
      <c r="A240" s="70" t="s">
        <v>733</v>
      </c>
      <c r="B240" s="71" t="s">
        <v>2</v>
      </c>
      <c r="C240" s="86"/>
      <c r="D240" s="264"/>
      <c r="E240" s="465" t="s">
        <v>731</v>
      </c>
      <c r="F240" s="466"/>
      <c r="G240" s="280"/>
    </row>
    <row r="241" spans="1:7" s="21" customFormat="1" ht="13.5" customHeight="1" thickBot="1">
      <c r="A241" s="436"/>
      <c r="B241" s="82"/>
      <c r="C241" s="437"/>
      <c r="D241" s="267"/>
      <c r="E241" s="437" t="s">
        <v>200</v>
      </c>
      <c r="F241" s="438"/>
      <c r="G241" s="360"/>
    </row>
    <row r="242" spans="1:7" s="27" customFormat="1" ht="16.5" customHeight="1">
      <c r="A242" s="421" t="s">
        <v>655</v>
      </c>
      <c r="B242" s="412" t="s">
        <v>104</v>
      </c>
      <c r="C242" s="373"/>
      <c r="D242" s="423"/>
      <c r="E242" s="423">
        <v>680</v>
      </c>
      <c r="F242" s="337"/>
      <c r="G242" s="365"/>
    </row>
    <row r="243" spans="1:7" s="27" customFormat="1" ht="16.5" customHeight="1">
      <c r="A243" s="374" t="s">
        <v>656</v>
      </c>
      <c r="B243" s="336" t="s">
        <v>104</v>
      </c>
      <c r="C243" s="375"/>
      <c r="D243" s="424"/>
      <c r="E243" s="424">
        <v>810</v>
      </c>
      <c r="F243" s="334"/>
      <c r="G243" s="335"/>
    </row>
    <row r="244" spans="1:7" s="27" customFormat="1" ht="16.5" customHeight="1">
      <c r="A244" s="374" t="s">
        <v>657</v>
      </c>
      <c r="B244" s="336" t="s">
        <v>104</v>
      </c>
      <c r="C244" s="375"/>
      <c r="D244" s="424"/>
      <c r="E244" s="424">
        <v>970</v>
      </c>
      <c r="F244" s="334"/>
      <c r="G244" s="335"/>
    </row>
    <row r="245" spans="1:7" s="27" customFormat="1" ht="16.5" customHeight="1">
      <c r="A245" s="374" t="s">
        <v>658</v>
      </c>
      <c r="B245" s="336" t="s">
        <v>104</v>
      </c>
      <c r="C245" s="375"/>
      <c r="D245" s="424"/>
      <c r="E245" s="424">
        <v>880</v>
      </c>
      <c r="F245" s="334"/>
      <c r="G245" s="335"/>
    </row>
    <row r="246" spans="1:7" s="27" customFormat="1" ht="16.5" customHeight="1">
      <c r="A246" s="374" t="s">
        <v>659</v>
      </c>
      <c r="B246" s="336" t="s">
        <v>104</v>
      </c>
      <c r="C246" s="375"/>
      <c r="D246" s="424"/>
      <c r="E246" s="424">
        <v>1180</v>
      </c>
      <c r="F246" s="334"/>
      <c r="G246" s="335"/>
    </row>
    <row r="247" spans="1:7" s="27" customFormat="1" ht="16.5" customHeight="1">
      <c r="A247" s="374" t="s">
        <v>660</v>
      </c>
      <c r="B247" s="336" t="s">
        <v>104</v>
      </c>
      <c r="C247" s="375"/>
      <c r="D247" s="424"/>
      <c r="E247" s="424">
        <v>1290</v>
      </c>
      <c r="F247" s="334"/>
      <c r="G247" s="335"/>
    </row>
    <row r="248" spans="1:7" s="27" customFormat="1" ht="16.5" customHeight="1">
      <c r="A248" s="374" t="s">
        <v>661</v>
      </c>
      <c r="B248" s="336" t="s">
        <v>104</v>
      </c>
      <c r="C248" s="375"/>
      <c r="D248" s="424"/>
      <c r="E248" s="424">
        <v>1060</v>
      </c>
      <c r="F248" s="334"/>
      <c r="G248" s="335"/>
    </row>
    <row r="249" spans="1:7" s="27" customFormat="1" ht="16.5" customHeight="1">
      <c r="A249" s="374" t="s">
        <v>662</v>
      </c>
      <c r="B249" s="336" t="s">
        <v>104</v>
      </c>
      <c r="C249" s="375"/>
      <c r="D249" s="424"/>
      <c r="E249" s="424">
        <v>1370</v>
      </c>
      <c r="F249" s="334"/>
      <c r="G249" s="335"/>
    </row>
    <row r="250" spans="1:7" s="27" customFormat="1" ht="16.5" customHeight="1">
      <c r="A250" s="374" t="s">
        <v>663</v>
      </c>
      <c r="B250" s="336" t="s">
        <v>104</v>
      </c>
      <c r="C250" s="375"/>
      <c r="D250" s="424"/>
      <c r="E250" s="424">
        <v>1560</v>
      </c>
      <c r="F250" s="334"/>
      <c r="G250" s="335"/>
    </row>
    <row r="251" spans="1:7" s="27" customFormat="1" ht="16.5" customHeight="1">
      <c r="A251" s="374" t="s">
        <v>664</v>
      </c>
      <c r="B251" s="336" t="s">
        <v>104</v>
      </c>
      <c r="C251" s="375"/>
      <c r="D251" s="424"/>
      <c r="E251" s="424">
        <v>1320</v>
      </c>
      <c r="F251" s="334"/>
      <c r="G251" s="335"/>
    </row>
    <row r="252" spans="1:7" s="27" customFormat="1" ht="16.5" customHeight="1">
      <c r="A252" s="374" t="s">
        <v>665</v>
      </c>
      <c r="B252" s="336" t="s">
        <v>104</v>
      </c>
      <c r="C252" s="375"/>
      <c r="D252" s="424"/>
      <c r="E252" s="424">
        <v>1620</v>
      </c>
      <c r="F252" s="334"/>
      <c r="G252" s="335"/>
    </row>
    <row r="253" spans="1:7" s="27" customFormat="1" ht="16.5" customHeight="1" thickBot="1">
      <c r="A253" s="376" t="s">
        <v>666</v>
      </c>
      <c r="B253" s="336" t="s">
        <v>104</v>
      </c>
      <c r="C253" s="377"/>
      <c r="D253" s="425"/>
      <c r="E253" s="425">
        <v>1780</v>
      </c>
      <c r="F253" s="345"/>
      <c r="G253" s="364"/>
    </row>
    <row r="254" spans="3:5" s="44" customFormat="1" ht="13.5" customHeight="1">
      <c r="C254" s="274"/>
      <c r="D254" s="268"/>
      <c r="E254" s="218"/>
    </row>
    <row r="255" spans="3:5" s="44" customFormat="1" ht="13.5" customHeight="1">
      <c r="C255" s="274"/>
      <c r="D255" s="268"/>
      <c r="E255" s="218"/>
    </row>
    <row r="256" spans="3:5" s="44" customFormat="1" ht="13.5" customHeight="1">
      <c r="C256" s="274"/>
      <c r="D256" s="268"/>
      <c r="E256" s="218"/>
    </row>
    <row r="257" spans="3:5" s="44" customFormat="1" ht="13.5" customHeight="1">
      <c r="C257" s="274"/>
      <c r="D257" s="268"/>
      <c r="E257" s="218"/>
    </row>
    <row r="258" spans="3:5" s="44" customFormat="1" ht="13.5" customHeight="1">
      <c r="C258" s="274"/>
      <c r="D258" s="268"/>
      <c r="E258" s="218"/>
    </row>
    <row r="259" spans="3:5" s="44" customFormat="1" ht="13.5" customHeight="1">
      <c r="C259" s="274"/>
      <c r="D259" s="268"/>
      <c r="E259" s="218"/>
    </row>
    <row r="260" spans="3:5" s="44" customFormat="1" ht="13.5" customHeight="1">
      <c r="C260" s="274"/>
      <c r="D260" s="268"/>
      <c r="E260" s="218"/>
    </row>
    <row r="261" spans="3:5" s="44" customFormat="1" ht="13.5" customHeight="1">
      <c r="C261" s="274"/>
      <c r="D261" s="268"/>
      <c r="E261" s="218"/>
    </row>
    <row r="262" spans="3:5" s="44" customFormat="1" ht="13.5" customHeight="1">
      <c r="C262" s="274"/>
      <c r="D262" s="268"/>
      <c r="E262" s="218"/>
    </row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spans="5:7" ht="12.75">
      <c r="E277" s="220"/>
      <c r="F277"/>
      <c r="G277"/>
    </row>
  </sheetData>
  <sheetProtection/>
  <mergeCells count="7">
    <mergeCell ref="B5:E5"/>
    <mergeCell ref="F6:G6"/>
    <mergeCell ref="E239:F239"/>
    <mergeCell ref="E240:F240"/>
    <mergeCell ref="E237:F237"/>
    <mergeCell ref="E238:F238"/>
    <mergeCell ref="A7:G7"/>
  </mergeCells>
  <printOptions/>
  <pageMargins left="0.3937007874015748" right="0" top="0.31496062992125984" bottom="0" header="0.15748031496062992" footer="0.1968503937007874"/>
  <pageSetup fitToHeight="3" horizontalDpi="600" verticalDpi="600" orientation="portrait" paperSize="9" scale="84" r:id="rId2"/>
  <rowBreaks count="3" manualBreakCount="3">
    <brk id="62" max="6" man="1"/>
    <brk id="131" max="6" man="1"/>
    <brk id="203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E49"/>
  <sheetViews>
    <sheetView zoomScale="120" zoomScaleNormal="120" zoomScalePageLayoutView="0" workbookViewId="0" topLeftCell="A28">
      <selection activeCell="C49" sqref="C49"/>
    </sheetView>
  </sheetViews>
  <sheetFormatPr defaultColWidth="9.00390625" defaultRowHeight="12.75"/>
  <cols>
    <col min="1" max="1" width="39.25390625" style="0" customWidth="1"/>
    <col min="2" max="2" width="7.125" style="0" customWidth="1"/>
    <col min="3" max="5" width="11.625" style="0" customWidth="1"/>
  </cols>
  <sheetData>
    <row r="1" spans="1:5" ht="14.25">
      <c r="A1" s="176"/>
      <c r="B1" s="177" t="s">
        <v>87</v>
      </c>
      <c r="C1" s="178"/>
      <c r="D1" s="178"/>
      <c r="E1" s="187"/>
    </row>
    <row r="2" spans="1:5" ht="14.25">
      <c r="A2" s="179"/>
      <c r="B2" s="180" t="s">
        <v>99</v>
      </c>
      <c r="C2" s="181"/>
      <c r="D2" s="182"/>
      <c r="E2" s="188"/>
    </row>
    <row r="3" spans="1:5" ht="29.25" customHeight="1">
      <c r="A3" s="179"/>
      <c r="B3" s="472" t="s">
        <v>764</v>
      </c>
      <c r="C3" s="473"/>
      <c r="D3" s="473"/>
      <c r="E3" s="474"/>
    </row>
    <row r="4" spans="1:5" ht="21" customHeight="1">
      <c r="A4" s="183" t="s">
        <v>79</v>
      </c>
      <c r="B4" s="184"/>
      <c r="C4" s="184"/>
      <c r="D4" s="185"/>
      <c r="E4" s="189"/>
    </row>
    <row r="5" spans="1:5" ht="14.25">
      <c r="A5" s="186" t="s">
        <v>126</v>
      </c>
      <c r="B5" s="182"/>
      <c r="C5" s="182"/>
      <c r="D5" s="182"/>
      <c r="E5" s="188"/>
    </row>
    <row r="6" spans="1:5" ht="15" thickBot="1">
      <c r="A6" s="135"/>
      <c r="B6" s="136"/>
      <c r="C6" s="136"/>
      <c r="D6" s="470" t="s">
        <v>222</v>
      </c>
      <c r="E6" s="471"/>
    </row>
    <row r="7" spans="1:5" ht="14.25" customHeight="1">
      <c r="A7" s="140" t="s">
        <v>131</v>
      </c>
      <c r="B7" s="93"/>
      <c r="C7" s="141" t="s">
        <v>421</v>
      </c>
      <c r="D7" s="142"/>
      <c r="E7" s="143"/>
    </row>
    <row r="8" spans="1:5" ht="14.25" customHeight="1">
      <c r="A8" s="94" t="s">
        <v>760</v>
      </c>
      <c r="B8" s="42" t="s">
        <v>104</v>
      </c>
      <c r="C8" s="61">
        <v>92</v>
      </c>
      <c r="D8" s="43"/>
      <c r="E8" s="323"/>
    </row>
    <row r="9" spans="1:5" ht="14.25" customHeight="1">
      <c r="A9" s="94" t="s">
        <v>761</v>
      </c>
      <c r="B9" s="42" t="s">
        <v>104</v>
      </c>
      <c r="C9" s="61">
        <v>140</v>
      </c>
      <c r="D9" s="43"/>
      <c r="E9" s="146"/>
    </row>
    <row r="10" spans="1:5" ht="14.25" customHeight="1">
      <c r="A10" s="94" t="s">
        <v>762</v>
      </c>
      <c r="B10" s="42" t="s">
        <v>104</v>
      </c>
      <c r="C10" s="61">
        <v>159</v>
      </c>
      <c r="D10" s="43"/>
      <c r="E10" s="323"/>
    </row>
    <row r="11" spans="1:5" ht="14.25" customHeight="1">
      <c r="A11" s="94" t="s">
        <v>763</v>
      </c>
      <c r="B11" s="42" t="s">
        <v>104</v>
      </c>
      <c r="C11" s="61">
        <v>258</v>
      </c>
      <c r="D11" s="43"/>
      <c r="E11" s="146"/>
    </row>
    <row r="12" spans="1:5" ht="14.25" customHeight="1">
      <c r="A12" s="94" t="s">
        <v>765</v>
      </c>
      <c r="B12" s="42" t="s">
        <v>104</v>
      </c>
      <c r="C12" s="61">
        <v>78</v>
      </c>
      <c r="D12" s="43"/>
      <c r="E12" s="146"/>
    </row>
    <row r="13" spans="1:5" ht="14.25" customHeight="1">
      <c r="A13" s="94" t="s">
        <v>766</v>
      </c>
      <c r="B13" s="42" t="s">
        <v>104</v>
      </c>
      <c r="C13" s="61">
        <v>120</v>
      </c>
      <c r="D13" s="43"/>
      <c r="E13" s="146"/>
    </row>
    <row r="14" spans="1:5" ht="14.25" customHeight="1">
      <c r="A14" s="94" t="s">
        <v>767</v>
      </c>
      <c r="B14" s="42" t="s">
        <v>104</v>
      </c>
      <c r="C14" s="61">
        <v>146</v>
      </c>
      <c r="D14" s="43"/>
      <c r="E14" s="323"/>
    </row>
    <row r="15" spans="1:5" ht="14.25" customHeight="1">
      <c r="A15" s="94" t="s">
        <v>768</v>
      </c>
      <c r="B15" s="42" t="s">
        <v>104</v>
      </c>
      <c r="C15" s="61">
        <v>219</v>
      </c>
      <c r="D15" s="43"/>
      <c r="E15" s="323"/>
    </row>
    <row r="16" spans="1:5" ht="14.25" customHeight="1">
      <c r="A16" s="94" t="s">
        <v>769</v>
      </c>
      <c r="B16" s="42" t="s">
        <v>104</v>
      </c>
      <c r="C16" s="61">
        <v>330</v>
      </c>
      <c r="D16" s="43"/>
      <c r="E16" s="146"/>
    </row>
    <row r="17" spans="1:5" ht="14.25" customHeight="1">
      <c r="A17" s="94" t="s">
        <v>770</v>
      </c>
      <c r="B17" s="42" t="s">
        <v>104</v>
      </c>
      <c r="C17" s="61">
        <v>594</v>
      </c>
      <c r="D17" s="43"/>
      <c r="E17" s="146"/>
    </row>
    <row r="18" spans="1:5" ht="14.25" customHeight="1" thickBot="1">
      <c r="A18" s="107" t="s">
        <v>771</v>
      </c>
      <c r="B18" s="97" t="s">
        <v>104</v>
      </c>
      <c r="C18" s="98">
        <v>270</v>
      </c>
      <c r="D18" s="145"/>
      <c r="E18" s="147"/>
    </row>
    <row r="19" spans="1:5" ht="14.25" customHeight="1">
      <c r="A19" s="110"/>
      <c r="B19" s="111"/>
      <c r="C19" s="112" t="s">
        <v>189</v>
      </c>
      <c r="D19" s="113"/>
      <c r="E19" s="114"/>
    </row>
    <row r="20" spans="1:5" ht="14.25" customHeight="1">
      <c r="A20" s="96" t="s">
        <v>183</v>
      </c>
      <c r="B20" s="42" t="s">
        <v>104</v>
      </c>
      <c r="C20" s="61">
        <v>164</v>
      </c>
      <c r="D20" s="14"/>
      <c r="E20" s="95"/>
    </row>
    <row r="21" spans="1:5" ht="14.25" customHeight="1">
      <c r="A21" s="96" t="s">
        <v>184</v>
      </c>
      <c r="B21" s="42" t="s">
        <v>104</v>
      </c>
      <c r="C21" s="61">
        <v>210</v>
      </c>
      <c r="D21" s="14"/>
      <c r="E21" s="95"/>
    </row>
    <row r="22" spans="1:5" ht="14.25" customHeight="1">
      <c r="A22" s="96" t="s">
        <v>185</v>
      </c>
      <c r="B22" s="42" t="s">
        <v>104</v>
      </c>
      <c r="C22" s="61">
        <v>115</v>
      </c>
      <c r="D22" s="14"/>
      <c r="E22" s="95"/>
    </row>
    <row r="23" spans="1:5" ht="14.25" customHeight="1">
      <c r="A23" s="96" t="s">
        <v>186</v>
      </c>
      <c r="B23" s="42" t="s">
        <v>104</v>
      </c>
      <c r="C23" s="61">
        <v>150</v>
      </c>
      <c r="D23" s="14"/>
      <c r="E23" s="95"/>
    </row>
    <row r="24" spans="1:5" ht="14.25" customHeight="1">
      <c r="A24" s="96" t="s">
        <v>187</v>
      </c>
      <c r="B24" s="42" t="s">
        <v>104</v>
      </c>
      <c r="C24" s="61">
        <v>220</v>
      </c>
      <c r="D24" s="14"/>
      <c r="E24" s="95"/>
    </row>
    <row r="25" spans="1:5" ht="14.25" customHeight="1" thickBot="1">
      <c r="A25" s="124" t="s">
        <v>188</v>
      </c>
      <c r="B25" s="121" t="s">
        <v>104</v>
      </c>
      <c r="C25" s="122">
        <v>250</v>
      </c>
      <c r="D25" s="115"/>
      <c r="E25" s="123"/>
    </row>
    <row r="26" spans="1:5" ht="14.25" customHeight="1">
      <c r="A26" s="125"/>
      <c r="B26" s="93"/>
      <c r="C26" s="108" t="s">
        <v>189</v>
      </c>
      <c r="D26" s="65"/>
      <c r="E26" s="144"/>
    </row>
    <row r="27" spans="1:5" ht="14.25" customHeight="1">
      <c r="A27" s="126" t="s">
        <v>250</v>
      </c>
      <c r="B27" s="42" t="s">
        <v>104</v>
      </c>
      <c r="C27" s="61">
        <v>7500</v>
      </c>
      <c r="D27" s="35"/>
      <c r="E27" s="69"/>
    </row>
    <row r="28" spans="1:5" ht="14.25" customHeight="1">
      <c r="A28" s="126" t="s">
        <v>191</v>
      </c>
      <c r="B28" s="42" t="s">
        <v>104</v>
      </c>
      <c r="C28" s="61">
        <v>2700</v>
      </c>
      <c r="D28" s="35"/>
      <c r="E28" s="69"/>
    </row>
    <row r="29" spans="1:5" ht="14.25" customHeight="1">
      <c r="A29" s="126" t="s">
        <v>192</v>
      </c>
      <c r="B29" s="42" t="s">
        <v>104</v>
      </c>
      <c r="C29" s="61">
        <v>5100</v>
      </c>
      <c r="D29" s="35"/>
      <c r="E29" s="69"/>
    </row>
    <row r="30" spans="1:5" ht="14.25" customHeight="1">
      <c r="A30" s="126" t="s">
        <v>206</v>
      </c>
      <c r="B30" s="42" t="s">
        <v>104</v>
      </c>
      <c r="C30" s="61">
        <v>4200</v>
      </c>
      <c r="D30" s="35"/>
      <c r="E30" s="69"/>
    </row>
    <row r="31" spans="1:5" ht="14.25" customHeight="1">
      <c r="A31" s="126" t="s">
        <v>207</v>
      </c>
      <c r="B31" s="42" t="s">
        <v>104</v>
      </c>
      <c r="C31" s="61">
        <v>5800</v>
      </c>
      <c r="D31" s="35"/>
      <c r="E31" s="69"/>
    </row>
    <row r="32" spans="1:5" ht="14.25" customHeight="1">
      <c r="A32" s="126" t="s">
        <v>194</v>
      </c>
      <c r="B32" s="42" t="s">
        <v>104</v>
      </c>
      <c r="C32" s="61">
        <v>4200</v>
      </c>
      <c r="D32" s="35"/>
      <c r="E32" s="69"/>
    </row>
    <row r="33" spans="1:5" ht="14.25" customHeight="1">
      <c r="A33" s="126" t="s">
        <v>208</v>
      </c>
      <c r="B33" s="42" t="s">
        <v>104</v>
      </c>
      <c r="C33" s="61">
        <v>4900</v>
      </c>
      <c r="D33" s="35"/>
      <c r="E33" s="69"/>
    </row>
    <row r="34" spans="1:5" ht="14.25" customHeight="1" thickBot="1">
      <c r="A34" s="128" t="s">
        <v>209</v>
      </c>
      <c r="B34" s="121" t="s">
        <v>104</v>
      </c>
      <c r="C34" s="122">
        <v>5200</v>
      </c>
      <c r="D34" s="54"/>
      <c r="E34" s="116"/>
    </row>
    <row r="35" spans="1:5" ht="14.25" customHeight="1">
      <c r="A35" s="129"/>
      <c r="B35" s="93"/>
      <c r="C35" s="108" t="s">
        <v>213</v>
      </c>
      <c r="D35" s="66"/>
      <c r="E35" s="67"/>
    </row>
    <row r="36" spans="1:5" ht="14.25" customHeight="1">
      <c r="A36" s="126" t="s">
        <v>223</v>
      </c>
      <c r="B36" s="42" t="s">
        <v>104</v>
      </c>
      <c r="C36" s="137">
        <v>310</v>
      </c>
      <c r="D36" s="119"/>
      <c r="E36" s="120"/>
    </row>
    <row r="37" spans="1:5" ht="14.25" customHeight="1">
      <c r="A37" s="126" t="s">
        <v>210</v>
      </c>
      <c r="B37" s="42" t="s">
        <v>104</v>
      </c>
      <c r="C37" s="61">
        <v>410</v>
      </c>
      <c r="D37" s="35"/>
      <c r="E37" s="69"/>
    </row>
    <row r="38" spans="1:5" ht="14.25" customHeight="1">
      <c r="A38" s="126" t="s">
        <v>224</v>
      </c>
      <c r="B38" s="42" t="s">
        <v>104</v>
      </c>
      <c r="C38" s="61">
        <v>515</v>
      </c>
      <c r="D38" s="35"/>
      <c r="E38" s="69"/>
    </row>
    <row r="39" spans="1:5" ht="14.25" customHeight="1">
      <c r="A39" s="126" t="s">
        <v>211</v>
      </c>
      <c r="B39" s="42" t="s">
        <v>104</v>
      </c>
      <c r="C39" s="61">
        <v>615</v>
      </c>
      <c r="D39" s="35"/>
      <c r="E39" s="69"/>
    </row>
    <row r="40" spans="1:5" ht="14.25" customHeight="1">
      <c r="A40" s="126" t="s">
        <v>212</v>
      </c>
      <c r="B40" s="42" t="s">
        <v>104</v>
      </c>
      <c r="C40" s="61">
        <v>720</v>
      </c>
      <c r="D40" s="35"/>
      <c r="E40" s="69"/>
    </row>
    <row r="41" spans="1:5" ht="14.25" customHeight="1">
      <c r="A41" s="126" t="s">
        <v>225</v>
      </c>
      <c r="B41" s="42" t="s">
        <v>104</v>
      </c>
      <c r="C41" s="122">
        <v>1030</v>
      </c>
      <c r="D41" s="54"/>
      <c r="E41" s="116"/>
    </row>
    <row r="42" spans="1:5" ht="14.25" customHeight="1">
      <c r="A42" s="128" t="s">
        <v>255</v>
      </c>
      <c r="B42" s="121" t="s">
        <v>104</v>
      </c>
      <c r="C42" s="122">
        <v>1500</v>
      </c>
      <c r="D42" s="54"/>
      <c r="E42" s="116"/>
    </row>
    <row r="43" spans="1:5" ht="14.25" customHeight="1" thickBot="1">
      <c r="A43" s="128" t="s">
        <v>419</v>
      </c>
      <c r="B43" s="121" t="s">
        <v>104</v>
      </c>
      <c r="C43" s="122">
        <v>2680</v>
      </c>
      <c r="D43" s="54"/>
      <c r="E43" s="116"/>
    </row>
    <row r="44" spans="1:5" ht="14.25" customHeight="1">
      <c r="A44" s="129"/>
      <c r="B44" s="93"/>
      <c r="C44" s="108" t="s">
        <v>189</v>
      </c>
      <c r="D44" s="66"/>
      <c r="E44" s="67"/>
    </row>
    <row r="45" spans="1:5" ht="14.25" customHeight="1">
      <c r="A45" s="126" t="s">
        <v>197</v>
      </c>
      <c r="B45" s="42" t="s">
        <v>104</v>
      </c>
      <c r="C45" s="61">
        <v>730</v>
      </c>
      <c r="D45" s="35"/>
      <c r="E45" s="69"/>
    </row>
    <row r="46" spans="1:5" ht="14.25" customHeight="1">
      <c r="A46" s="126" t="s">
        <v>218</v>
      </c>
      <c r="B46" s="42" t="s">
        <v>104</v>
      </c>
      <c r="C46" s="61">
        <v>900</v>
      </c>
      <c r="D46" s="35"/>
      <c r="E46" s="69"/>
    </row>
    <row r="47" spans="1:5" ht="14.25" customHeight="1" thickBot="1">
      <c r="A47" s="127" t="s">
        <v>219</v>
      </c>
      <c r="B47" s="97" t="s">
        <v>104</v>
      </c>
      <c r="C47" s="98">
        <v>1000</v>
      </c>
      <c r="D47" s="72"/>
      <c r="E47" s="73"/>
    </row>
    <row r="48" spans="1:5" s="21" customFormat="1" ht="13.5" customHeight="1">
      <c r="A48" s="63"/>
      <c r="B48" s="64"/>
      <c r="C48" s="87" t="s">
        <v>190</v>
      </c>
      <c r="D48" s="87"/>
      <c r="E48" s="138"/>
    </row>
    <row r="49" spans="1:5" s="21" customFormat="1" ht="13.5" customHeight="1">
      <c r="A49" s="68" t="s">
        <v>269</v>
      </c>
      <c r="B49" s="3" t="s">
        <v>104</v>
      </c>
      <c r="C49" s="60">
        <v>1200</v>
      </c>
      <c r="D49" s="62"/>
      <c r="E49" s="139"/>
    </row>
  </sheetData>
  <sheetProtection/>
  <mergeCells count="2">
    <mergeCell ref="D6:E6"/>
    <mergeCell ref="B3:E3"/>
  </mergeCells>
  <printOptions/>
  <pageMargins left="0.5118110236220472" right="0.1968503937007874" top="0.35433070866141736" bottom="0.35433070866141736" header="0.31496062992125984" footer="0.31496062992125984"/>
  <pageSetup horizontalDpi="600" verticalDpi="600" orientation="portrait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PageLayoutView="0" workbookViewId="0" topLeftCell="A55">
      <selection activeCell="C96" sqref="C96:C126"/>
    </sheetView>
  </sheetViews>
  <sheetFormatPr defaultColWidth="9.00390625" defaultRowHeight="12.75"/>
  <cols>
    <col min="1" max="1" width="59.375" style="27" customWidth="1"/>
    <col min="2" max="2" width="6.625" style="385" customWidth="1"/>
    <col min="3" max="3" width="14.25390625" style="395" customWidth="1"/>
  </cols>
  <sheetData>
    <row r="1" spans="1:3" ht="18" customHeight="1">
      <c r="A1" s="404" t="s">
        <v>87</v>
      </c>
      <c r="B1" s="178"/>
      <c r="C1" s="178"/>
    </row>
    <row r="2" spans="1:3" ht="18" customHeight="1">
      <c r="A2" s="402" t="s">
        <v>99</v>
      </c>
      <c r="B2" s="181"/>
      <c r="C2" s="182"/>
    </row>
    <row r="3" spans="1:3" ht="18" customHeight="1">
      <c r="A3" s="403" t="s">
        <v>724</v>
      </c>
      <c r="B3" s="401"/>
      <c r="C3" s="401"/>
    </row>
    <row r="4" spans="1:3" ht="18" customHeight="1">
      <c r="A4" s="403" t="s">
        <v>725</v>
      </c>
      <c r="B4" s="331"/>
      <c r="C4" s="331"/>
    </row>
    <row r="5" spans="1:3" ht="33.75" customHeight="1">
      <c r="A5" s="475" t="s">
        <v>721</v>
      </c>
      <c r="B5" s="476"/>
      <c r="C5" s="476"/>
    </row>
    <row r="6" ht="18" customHeight="1" thickBot="1"/>
    <row r="7" spans="1:4" ht="18" customHeight="1">
      <c r="A7" s="378" t="s">
        <v>277</v>
      </c>
      <c r="B7" s="386" t="s">
        <v>104</v>
      </c>
      <c r="C7" s="413">
        <v>6</v>
      </c>
      <c r="D7" s="416"/>
    </row>
    <row r="8" spans="1:4" ht="18" customHeight="1">
      <c r="A8" s="392" t="s">
        <v>278</v>
      </c>
      <c r="B8" s="387" t="s">
        <v>104</v>
      </c>
      <c r="C8" s="414">
        <v>8</v>
      </c>
      <c r="D8" s="417"/>
    </row>
    <row r="9" spans="1:4" ht="18" customHeight="1">
      <c r="A9" s="392" t="s">
        <v>246</v>
      </c>
      <c r="B9" s="387" t="s">
        <v>104</v>
      </c>
      <c r="C9" s="414">
        <v>10</v>
      </c>
      <c r="D9" s="417"/>
    </row>
    <row r="10" spans="1:4" ht="18" customHeight="1">
      <c r="A10" s="392" t="s">
        <v>279</v>
      </c>
      <c r="B10" s="387" t="s">
        <v>104</v>
      </c>
      <c r="C10" s="414">
        <v>12</v>
      </c>
      <c r="D10" s="417"/>
    </row>
    <row r="11" spans="1:4" ht="18" customHeight="1">
      <c r="A11" s="392" t="s">
        <v>132</v>
      </c>
      <c r="B11" s="387" t="s">
        <v>104</v>
      </c>
      <c r="C11" s="414">
        <v>15</v>
      </c>
      <c r="D11" s="417"/>
    </row>
    <row r="12" spans="1:4" ht="18" customHeight="1">
      <c r="A12" s="392" t="s">
        <v>518</v>
      </c>
      <c r="B12" s="387" t="s">
        <v>104</v>
      </c>
      <c r="C12" s="414">
        <v>15</v>
      </c>
      <c r="D12" s="417"/>
    </row>
    <row r="13" spans="1:4" ht="18" customHeight="1">
      <c r="A13" s="392" t="s">
        <v>404</v>
      </c>
      <c r="B13" s="387" t="s">
        <v>104</v>
      </c>
      <c r="C13" s="414">
        <v>20</v>
      </c>
      <c r="D13" s="417"/>
    </row>
    <row r="14" spans="1:4" ht="18" customHeight="1">
      <c r="A14" s="392" t="s">
        <v>133</v>
      </c>
      <c r="B14" s="387" t="s">
        <v>104</v>
      </c>
      <c r="C14" s="414">
        <v>25</v>
      </c>
      <c r="D14" s="417"/>
    </row>
    <row r="15" spans="1:4" ht="18" customHeight="1">
      <c r="A15" s="392" t="s">
        <v>726</v>
      </c>
      <c r="B15" s="387" t="s">
        <v>104</v>
      </c>
      <c r="C15" s="414">
        <v>35</v>
      </c>
      <c r="D15" s="417"/>
    </row>
    <row r="16" spans="1:4" ht="18" customHeight="1">
      <c r="A16" s="392" t="s">
        <v>134</v>
      </c>
      <c r="B16" s="387" t="s">
        <v>104</v>
      </c>
      <c r="C16" s="414">
        <v>35</v>
      </c>
      <c r="D16" s="417"/>
    </row>
    <row r="17" spans="1:4" ht="18" customHeight="1">
      <c r="A17" s="392" t="s">
        <v>406</v>
      </c>
      <c r="B17" s="387" t="s">
        <v>104</v>
      </c>
      <c r="C17" s="414">
        <v>35</v>
      </c>
      <c r="D17" s="417"/>
    </row>
    <row r="18" spans="1:4" ht="18" customHeight="1">
      <c r="A18" s="392" t="s">
        <v>405</v>
      </c>
      <c r="B18" s="387" t="s">
        <v>104</v>
      </c>
      <c r="C18" s="414">
        <v>40</v>
      </c>
      <c r="D18" s="417"/>
    </row>
    <row r="19" spans="1:4" ht="18" customHeight="1">
      <c r="A19" s="392" t="s">
        <v>280</v>
      </c>
      <c r="B19" s="387" t="s">
        <v>104</v>
      </c>
      <c r="C19" s="414">
        <v>40</v>
      </c>
      <c r="D19" s="417"/>
    </row>
    <row r="20" spans="1:4" ht="18" customHeight="1">
      <c r="A20" s="392" t="s">
        <v>135</v>
      </c>
      <c r="B20" s="387" t="s">
        <v>104</v>
      </c>
      <c r="C20" s="414">
        <v>25</v>
      </c>
      <c r="D20" s="417"/>
    </row>
    <row r="21" spans="1:4" ht="18" customHeight="1" thickBot="1">
      <c r="A21" s="394" t="s">
        <v>136</v>
      </c>
      <c r="B21" s="390" t="s">
        <v>104</v>
      </c>
      <c r="C21" s="419">
        <v>40</v>
      </c>
      <c r="D21" s="420"/>
    </row>
    <row r="22" spans="1:4" ht="18" customHeight="1">
      <c r="A22" s="378" t="s">
        <v>727</v>
      </c>
      <c r="B22" s="386" t="s">
        <v>104</v>
      </c>
      <c r="C22" s="413">
        <v>13</v>
      </c>
      <c r="D22" s="416"/>
    </row>
    <row r="23" spans="1:4" ht="18" customHeight="1">
      <c r="A23" s="392" t="s">
        <v>728</v>
      </c>
      <c r="B23" s="387" t="s">
        <v>104</v>
      </c>
      <c r="C23" s="414">
        <v>14</v>
      </c>
      <c r="D23" s="417"/>
    </row>
    <row r="24" spans="1:4" ht="18" customHeight="1">
      <c r="A24" s="392" t="s">
        <v>137</v>
      </c>
      <c r="B24" s="387" t="s">
        <v>104</v>
      </c>
      <c r="C24" s="414">
        <v>15</v>
      </c>
      <c r="D24" s="417"/>
    </row>
    <row r="25" spans="1:4" ht="18" customHeight="1">
      <c r="A25" s="392" t="s">
        <v>138</v>
      </c>
      <c r="B25" s="387" t="s">
        <v>104</v>
      </c>
      <c r="C25" s="414">
        <v>20</v>
      </c>
      <c r="D25" s="417"/>
    </row>
    <row r="26" spans="1:4" ht="18" customHeight="1">
      <c r="A26" s="392" t="s">
        <v>139</v>
      </c>
      <c r="B26" s="387" t="s">
        <v>104</v>
      </c>
      <c r="C26" s="414">
        <v>40</v>
      </c>
      <c r="D26" s="417"/>
    </row>
    <row r="27" spans="1:4" ht="18" customHeight="1">
      <c r="A27" s="392" t="s">
        <v>140</v>
      </c>
      <c r="B27" s="387" t="s">
        <v>104</v>
      </c>
      <c r="C27" s="414">
        <v>100</v>
      </c>
      <c r="D27" s="417"/>
    </row>
    <row r="28" spans="1:4" ht="18" customHeight="1" thickBot="1">
      <c r="A28" s="393" t="s">
        <v>141</v>
      </c>
      <c r="B28" s="388" t="s">
        <v>104</v>
      </c>
      <c r="C28" s="415">
        <v>110</v>
      </c>
      <c r="D28" s="418"/>
    </row>
    <row r="29" spans="1:3" ht="18" customHeight="1">
      <c r="A29" s="391" t="s">
        <v>504</v>
      </c>
      <c r="B29" s="389" t="s">
        <v>104</v>
      </c>
      <c r="C29" s="382">
        <v>135</v>
      </c>
    </row>
    <row r="30" spans="1:3" ht="18" customHeight="1">
      <c r="A30" s="392" t="s">
        <v>505</v>
      </c>
      <c r="B30" s="387" t="s">
        <v>104</v>
      </c>
      <c r="C30" s="380">
        <v>239</v>
      </c>
    </row>
    <row r="31" spans="1:3" ht="18" customHeight="1">
      <c r="A31" s="392" t="s">
        <v>506</v>
      </c>
      <c r="B31" s="387" t="s">
        <v>104</v>
      </c>
      <c r="C31" s="380">
        <v>230</v>
      </c>
    </row>
    <row r="32" spans="1:3" ht="18" customHeight="1">
      <c r="A32" s="392" t="s">
        <v>507</v>
      </c>
      <c r="B32" s="387" t="s">
        <v>104</v>
      </c>
      <c r="C32" s="380">
        <v>319</v>
      </c>
    </row>
    <row r="33" spans="1:3" ht="18" customHeight="1">
      <c r="A33" s="392" t="s">
        <v>508</v>
      </c>
      <c r="B33" s="387" t="s">
        <v>104</v>
      </c>
      <c r="C33" s="380">
        <v>189</v>
      </c>
    </row>
    <row r="34" spans="1:3" ht="18" customHeight="1" thickBot="1">
      <c r="A34" s="394" t="s">
        <v>509</v>
      </c>
      <c r="B34" s="390" t="s">
        <v>104</v>
      </c>
      <c r="C34" s="383">
        <v>230</v>
      </c>
    </row>
    <row r="35" spans="1:3" ht="18" customHeight="1">
      <c r="A35" s="396" t="s">
        <v>116</v>
      </c>
      <c r="B35" s="397" t="s">
        <v>104</v>
      </c>
      <c r="C35" s="384">
        <v>18</v>
      </c>
    </row>
    <row r="36" spans="1:3" ht="18" customHeight="1">
      <c r="A36" s="394" t="s">
        <v>105</v>
      </c>
      <c r="B36" s="390" t="s">
        <v>104</v>
      </c>
      <c r="C36" s="383">
        <v>24</v>
      </c>
    </row>
    <row r="37" spans="1:3" ht="18" customHeight="1">
      <c r="A37" s="394" t="s">
        <v>106</v>
      </c>
      <c r="B37" s="390" t="s">
        <v>104</v>
      </c>
      <c r="C37" s="383">
        <v>26</v>
      </c>
    </row>
    <row r="38" spans="1:3" ht="18" customHeight="1">
      <c r="A38" s="394" t="s">
        <v>117</v>
      </c>
      <c r="B38" s="390" t="s">
        <v>104</v>
      </c>
      <c r="C38" s="383">
        <v>118</v>
      </c>
    </row>
    <row r="39" spans="1:3" ht="18" customHeight="1">
      <c r="A39" s="394" t="s">
        <v>118</v>
      </c>
      <c r="B39" s="390" t="s">
        <v>104</v>
      </c>
      <c r="C39" s="383">
        <v>122</v>
      </c>
    </row>
    <row r="40" spans="1:3" ht="18" customHeight="1">
      <c r="A40" s="394" t="s">
        <v>107</v>
      </c>
      <c r="B40" s="390" t="s">
        <v>104</v>
      </c>
      <c r="C40" s="383">
        <v>45</v>
      </c>
    </row>
    <row r="41" spans="1:3" ht="18" customHeight="1">
      <c r="A41" s="394" t="s">
        <v>124</v>
      </c>
      <c r="B41" s="390" t="s">
        <v>104</v>
      </c>
      <c r="C41" s="383">
        <v>102</v>
      </c>
    </row>
    <row r="42" spans="1:3" ht="18" customHeight="1">
      <c r="A42" s="394" t="s">
        <v>108</v>
      </c>
      <c r="B42" s="390" t="s">
        <v>104</v>
      </c>
      <c r="C42" s="383">
        <v>102</v>
      </c>
    </row>
    <row r="43" spans="1:3" ht="18" customHeight="1">
      <c r="A43" s="394" t="s">
        <v>109</v>
      </c>
      <c r="B43" s="390" t="s">
        <v>104</v>
      </c>
      <c r="C43" s="383">
        <v>162</v>
      </c>
    </row>
    <row r="44" spans="1:3" ht="18" customHeight="1" thickBot="1">
      <c r="A44" s="393" t="s">
        <v>110</v>
      </c>
      <c r="B44" s="388" t="s">
        <v>104</v>
      </c>
      <c r="C44" s="381">
        <v>224</v>
      </c>
    </row>
    <row r="45" spans="1:3" ht="18" customHeight="1">
      <c r="A45" s="378" t="s">
        <v>510</v>
      </c>
      <c r="B45" s="386" t="s">
        <v>104</v>
      </c>
      <c r="C45" s="379">
        <v>70</v>
      </c>
    </row>
    <row r="46" spans="1:3" ht="18" customHeight="1">
      <c r="A46" s="392" t="s">
        <v>511</v>
      </c>
      <c r="B46" s="387" t="s">
        <v>104</v>
      </c>
      <c r="C46" s="380">
        <v>80</v>
      </c>
    </row>
    <row r="47" spans="1:3" ht="18" customHeight="1">
      <c r="A47" s="392" t="s">
        <v>512</v>
      </c>
      <c r="B47" s="387" t="s">
        <v>104</v>
      </c>
      <c r="C47" s="380">
        <v>160</v>
      </c>
    </row>
    <row r="48" spans="1:3" ht="18" customHeight="1" thickBot="1">
      <c r="A48" s="394" t="s">
        <v>513</v>
      </c>
      <c r="B48" s="390" t="s">
        <v>104</v>
      </c>
      <c r="C48" s="383">
        <v>169</v>
      </c>
    </row>
    <row r="49" spans="1:3" ht="18" customHeight="1">
      <c r="A49" s="378" t="s">
        <v>151</v>
      </c>
      <c r="B49" s="386" t="s">
        <v>104</v>
      </c>
      <c r="C49" s="379">
        <v>34</v>
      </c>
    </row>
    <row r="50" spans="1:3" ht="18" customHeight="1">
      <c r="A50" s="392" t="s">
        <v>152</v>
      </c>
      <c r="B50" s="387" t="s">
        <v>104</v>
      </c>
      <c r="C50" s="380">
        <v>36</v>
      </c>
    </row>
    <row r="51" spans="1:3" ht="18" customHeight="1">
      <c r="A51" s="392" t="s">
        <v>153</v>
      </c>
      <c r="B51" s="387" t="s">
        <v>104</v>
      </c>
      <c r="C51" s="380">
        <v>39</v>
      </c>
    </row>
    <row r="52" spans="1:3" ht="18" customHeight="1">
      <c r="A52" s="392" t="s">
        <v>154</v>
      </c>
      <c r="B52" s="387" t="s">
        <v>104</v>
      </c>
      <c r="C52" s="380">
        <v>45</v>
      </c>
    </row>
    <row r="53" spans="1:3" ht="18" customHeight="1">
      <c r="A53" s="392" t="s">
        <v>155</v>
      </c>
      <c r="B53" s="387" t="s">
        <v>104</v>
      </c>
      <c r="C53" s="380">
        <v>53</v>
      </c>
    </row>
    <row r="54" spans="1:3" ht="18" customHeight="1">
      <c r="A54" s="392" t="s">
        <v>156</v>
      </c>
      <c r="B54" s="387" t="s">
        <v>104</v>
      </c>
      <c r="C54" s="380">
        <v>61</v>
      </c>
    </row>
    <row r="55" spans="1:3" ht="18" customHeight="1">
      <c r="A55" s="392" t="s">
        <v>157</v>
      </c>
      <c r="B55" s="387" t="s">
        <v>104</v>
      </c>
      <c r="C55" s="380">
        <v>77</v>
      </c>
    </row>
    <row r="56" spans="1:3" ht="18" customHeight="1">
      <c r="A56" s="392" t="s">
        <v>158</v>
      </c>
      <c r="B56" s="387" t="s">
        <v>104</v>
      </c>
      <c r="C56" s="380">
        <v>90</v>
      </c>
    </row>
    <row r="57" spans="1:3" ht="18" customHeight="1">
      <c r="A57" s="392" t="s">
        <v>159</v>
      </c>
      <c r="B57" s="387" t="s">
        <v>104</v>
      </c>
      <c r="C57" s="380">
        <v>104</v>
      </c>
    </row>
    <row r="58" spans="1:3" ht="18" customHeight="1">
      <c r="A58" s="392" t="s">
        <v>160</v>
      </c>
      <c r="B58" s="387" t="s">
        <v>104</v>
      </c>
      <c r="C58" s="380">
        <v>117</v>
      </c>
    </row>
    <row r="59" spans="1:3" ht="18" customHeight="1">
      <c r="A59" s="392" t="s">
        <v>161</v>
      </c>
      <c r="B59" s="387" t="s">
        <v>104</v>
      </c>
      <c r="C59" s="380">
        <v>160</v>
      </c>
    </row>
    <row r="60" spans="1:3" ht="18" customHeight="1" thickBot="1">
      <c r="A60" s="394" t="s">
        <v>162</v>
      </c>
      <c r="B60" s="390" t="s">
        <v>104</v>
      </c>
      <c r="C60" s="383">
        <v>183</v>
      </c>
    </row>
    <row r="61" spans="1:3" ht="18" customHeight="1">
      <c r="A61" s="378" t="s">
        <v>514</v>
      </c>
      <c r="B61" s="386" t="s">
        <v>104</v>
      </c>
      <c r="C61" s="379">
        <v>90</v>
      </c>
    </row>
    <row r="62" spans="1:3" ht="18" customHeight="1">
      <c r="A62" s="392" t="s">
        <v>515</v>
      </c>
      <c r="B62" s="387" t="s">
        <v>104</v>
      </c>
      <c r="C62" s="380">
        <v>100</v>
      </c>
    </row>
    <row r="63" spans="1:3" ht="18" customHeight="1">
      <c r="A63" s="392" t="s">
        <v>516</v>
      </c>
      <c r="B63" s="387" t="s">
        <v>104</v>
      </c>
      <c r="C63" s="380">
        <v>130</v>
      </c>
    </row>
    <row r="64" spans="1:3" ht="18" customHeight="1" thickBot="1">
      <c r="A64" s="394" t="s">
        <v>517</v>
      </c>
      <c r="B64" s="390" t="s">
        <v>104</v>
      </c>
      <c r="C64" s="383">
        <v>150</v>
      </c>
    </row>
    <row r="65" spans="1:4" ht="18" customHeight="1">
      <c r="A65" s="378"/>
      <c r="B65" s="386" t="s">
        <v>104</v>
      </c>
      <c r="C65" s="405" t="s">
        <v>462</v>
      </c>
      <c r="D65" s="408"/>
    </row>
    <row r="66" spans="1:4" ht="18" customHeight="1">
      <c r="A66" s="392" t="s">
        <v>687</v>
      </c>
      <c r="B66" s="387" t="s">
        <v>104</v>
      </c>
      <c r="C66" s="406" t="s">
        <v>631</v>
      </c>
      <c r="D66" s="409"/>
    </row>
    <row r="67" spans="1:4" ht="18" customHeight="1">
      <c r="A67" s="392" t="s">
        <v>688</v>
      </c>
      <c r="B67" s="387" t="s">
        <v>104</v>
      </c>
      <c r="C67" s="406" t="s">
        <v>631</v>
      </c>
      <c r="D67" s="409"/>
    </row>
    <row r="68" spans="1:4" ht="18" customHeight="1">
      <c r="A68" s="392" t="s">
        <v>689</v>
      </c>
      <c r="B68" s="387" t="s">
        <v>104</v>
      </c>
      <c r="C68" s="406" t="s">
        <v>631</v>
      </c>
      <c r="D68" s="409"/>
    </row>
    <row r="69" spans="1:4" ht="18" customHeight="1" thickBot="1">
      <c r="A69" s="393" t="s">
        <v>686</v>
      </c>
      <c r="B69" s="388" t="s">
        <v>104</v>
      </c>
      <c r="C69" s="407" t="s">
        <v>631</v>
      </c>
      <c r="D69" s="410"/>
    </row>
    <row r="70" spans="1:3" ht="18" customHeight="1">
      <c r="A70" s="391" t="s">
        <v>232</v>
      </c>
      <c r="B70" s="389" t="s">
        <v>104</v>
      </c>
      <c r="C70" s="382">
        <v>13</v>
      </c>
    </row>
    <row r="71" spans="1:3" ht="18" customHeight="1">
      <c r="A71" s="392" t="s">
        <v>231</v>
      </c>
      <c r="B71" s="387" t="s">
        <v>104</v>
      </c>
      <c r="C71" s="380">
        <v>15</v>
      </c>
    </row>
    <row r="72" spans="1:3" ht="18" customHeight="1">
      <c r="A72" s="392" t="s">
        <v>233</v>
      </c>
      <c r="B72" s="387" t="s">
        <v>104</v>
      </c>
      <c r="C72" s="380">
        <v>20</v>
      </c>
    </row>
    <row r="73" spans="1:3" ht="18" customHeight="1">
      <c r="A73" s="392" t="s">
        <v>234</v>
      </c>
      <c r="B73" s="387" t="s">
        <v>104</v>
      </c>
      <c r="C73" s="380">
        <v>25</v>
      </c>
    </row>
    <row r="74" spans="1:3" ht="18" customHeight="1">
      <c r="A74" s="392" t="s">
        <v>235</v>
      </c>
      <c r="B74" s="387" t="s">
        <v>104</v>
      </c>
      <c r="C74" s="380">
        <v>40</v>
      </c>
    </row>
    <row r="75" spans="1:3" ht="18" customHeight="1">
      <c r="A75" s="392" t="s">
        <v>236</v>
      </c>
      <c r="B75" s="387" t="s">
        <v>104</v>
      </c>
      <c r="C75" s="380">
        <v>50</v>
      </c>
    </row>
    <row r="76" spans="1:3" ht="18" customHeight="1">
      <c r="A76" s="392" t="s">
        <v>237</v>
      </c>
      <c r="B76" s="387" t="s">
        <v>104</v>
      </c>
      <c r="C76" s="380">
        <v>85</v>
      </c>
    </row>
    <row r="77" spans="1:3" ht="18" customHeight="1">
      <c r="A77" s="392" t="s">
        <v>238</v>
      </c>
      <c r="B77" s="387" t="s">
        <v>104</v>
      </c>
      <c r="C77" s="380">
        <v>102</v>
      </c>
    </row>
    <row r="78" spans="1:3" ht="18" customHeight="1" thickBot="1">
      <c r="A78" s="394" t="s">
        <v>239</v>
      </c>
      <c r="B78" s="390" t="s">
        <v>104</v>
      </c>
      <c r="C78" s="383">
        <v>142</v>
      </c>
    </row>
    <row r="79" spans="1:3" ht="18" customHeight="1">
      <c r="A79" s="378" t="s">
        <v>240</v>
      </c>
      <c r="B79" s="386" t="s">
        <v>104</v>
      </c>
      <c r="C79" s="379">
        <v>16</v>
      </c>
    </row>
    <row r="80" spans="1:3" ht="18" customHeight="1">
      <c r="A80" s="392" t="s">
        <v>241</v>
      </c>
      <c r="B80" s="387" t="s">
        <v>104</v>
      </c>
      <c r="C80" s="380">
        <v>21</v>
      </c>
    </row>
    <row r="81" spans="1:3" ht="18" customHeight="1">
      <c r="A81" s="392" t="s">
        <v>242</v>
      </c>
      <c r="B81" s="387" t="s">
        <v>104</v>
      </c>
      <c r="C81" s="380">
        <v>35</v>
      </c>
    </row>
    <row r="82" spans="1:3" ht="18" customHeight="1">
      <c r="A82" s="392" t="s">
        <v>243</v>
      </c>
      <c r="B82" s="387" t="s">
        <v>104</v>
      </c>
      <c r="C82" s="380">
        <v>40</v>
      </c>
    </row>
    <row r="83" spans="1:3" ht="18" customHeight="1">
      <c r="A83" s="392" t="s">
        <v>244</v>
      </c>
      <c r="B83" s="387" t="s">
        <v>104</v>
      </c>
      <c r="C83" s="380">
        <v>61</v>
      </c>
    </row>
    <row r="84" spans="1:3" ht="18" customHeight="1" thickBot="1">
      <c r="A84" s="394" t="s">
        <v>245</v>
      </c>
      <c r="B84" s="390" t="s">
        <v>104</v>
      </c>
      <c r="C84" s="383">
        <v>80</v>
      </c>
    </row>
    <row r="85" spans="1:3" ht="18" customHeight="1">
      <c r="A85" s="378" t="s">
        <v>681</v>
      </c>
      <c r="B85" s="386" t="s">
        <v>104</v>
      </c>
      <c r="C85" s="379">
        <v>1100</v>
      </c>
    </row>
    <row r="86" spans="1:3" ht="18" customHeight="1">
      <c r="A86" s="392" t="s">
        <v>682</v>
      </c>
      <c r="B86" s="387" t="s">
        <v>104</v>
      </c>
      <c r="C86" s="380">
        <v>1350</v>
      </c>
    </row>
    <row r="87" spans="1:3" ht="18" customHeight="1">
      <c r="A87" s="392" t="s">
        <v>683</v>
      </c>
      <c r="B87" s="387" t="s">
        <v>104</v>
      </c>
      <c r="C87" s="380">
        <v>1350</v>
      </c>
    </row>
    <row r="88" spans="1:3" ht="18" customHeight="1" thickBot="1">
      <c r="A88" s="393" t="s">
        <v>684</v>
      </c>
      <c r="B88" s="388" t="s">
        <v>104</v>
      </c>
      <c r="C88" s="381">
        <v>1550</v>
      </c>
    </row>
    <row r="89" spans="1:3" ht="18" customHeight="1">
      <c r="A89" s="378" t="s">
        <v>690</v>
      </c>
      <c r="B89" s="386" t="s">
        <v>104</v>
      </c>
      <c r="C89" s="379">
        <v>22</v>
      </c>
    </row>
    <row r="90" spans="1:3" ht="18" customHeight="1">
      <c r="A90" s="392" t="s">
        <v>179</v>
      </c>
      <c r="B90" s="387" t="s">
        <v>104</v>
      </c>
      <c r="C90" s="380">
        <v>13</v>
      </c>
    </row>
    <row r="91" spans="1:3" ht="18" customHeight="1" thickBot="1">
      <c r="A91" s="394" t="s">
        <v>691</v>
      </c>
      <c r="B91" s="390" t="s">
        <v>104</v>
      </c>
      <c r="C91" s="383">
        <v>180</v>
      </c>
    </row>
    <row r="92" spans="1:3" ht="24" customHeight="1">
      <c r="A92" s="378" t="s">
        <v>692</v>
      </c>
      <c r="B92" s="386" t="s">
        <v>104</v>
      </c>
      <c r="C92" s="379">
        <v>60</v>
      </c>
    </row>
    <row r="93" spans="1:3" ht="18" customHeight="1">
      <c r="A93" s="392" t="s">
        <v>693</v>
      </c>
      <c r="B93" s="387" t="s">
        <v>104</v>
      </c>
      <c r="C93" s="380">
        <v>110</v>
      </c>
    </row>
    <row r="94" spans="1:3" ht="18" customHeight="1" thickBot="1">
      <c r="A94" s="394" t="s">
        <v>694</v>
      </c>
      <c r="B94" s="390" t="s">
        <v>104</v>
      </c>
      <c r="C94" s="383">
        <v>130</v>
      </c>
    </row>
    <row r="95" spans="1:3" ht="27.75" customHeight="1" thickBot="1">
      <c r="A95" s="398" t="s">
        <v>722</v>
      </c>
      <c r="B95" s="399"/>
      <c r="C95" s="400"/>
    </row>
    <row r="96" spans="1:3" ht="18" customHeight="1">
      <c r="A96" s="391" t="s">
        <v>695</v>
      </c>
      <c r="B96" s="389" t="s">
        <v>104</v>
      </c>
      <c r="C96" s="382">
        <v>805</v>
      </c>
    </row>
    <row r="97" spans="1:3" ht="18" customHeight="1">
      <c r="A97" s="392" t="s">
        <v>696</v>
      </c>
      <c r="B97" s="387" t="s">
        <v>104</v>
      </c>
      <c r="C97" s="380">
        <v>805</v>
      </c>
    </row>
    <row r="98" spans="1:3" ht="18" customHeight="1">
      <c r="A98" s="392" t="s">
        <v>697</v>
      </c>
      <c r="B98" s="387" t="s">
        <v>104</v>
      </c>
      <c r="C98" s="380">
        <v>805</v>
      </c>
    </row>
    <row r="99" spans="1:3" ht="18" customHeight="1">
      <c r="A99" s="392" t="s">
        <v>698</v>
      </c>
      <c r="B99" s="387" t="s">
        <v>104</v>
      </c>
      <c r="C99" s="380">
        <v>805</v>
      </c>
    </row>
    <row r="100" spans="1:3" ht="18" customHeight="1">
      <c r="A100" s="392" t="s">
        <v>699</v>
      </c>
      <c r="B100" s="387" t="s">
        <v>104</v>
      </c>
      <c r="C100" s="380">
        <v>805</v>
      </c>
    </row>
    <row r="101" spans="1:3" ht="18" customHeight="1">
      <c r="A101" s="392" t="s">
        <v>700</v>
      </c>
      <c r="B101" s="387" t="s">
        <v>104</v>
      </c>
      <c r="C101" s="380">
        <v>805</v>
      </c>
    </row>
    <row r="102" spans="1:3" ht="18" customHeight="1">
      <c r="A102" s="392" t="s">
        <v>701</v>
      </c>
      <c r="B102" s="387" t="s">
        <v>104</v>
      </c>
      <c r="C102" s="380" t="s">
        <v>718</v>
      </c>
    </row>
    <row r="103" spans="1:3" ht="18" customHeight="1">
      <c r="A103" s="392" t="s">
        <v>702</v>
      </c>
      <c r="B103" s="387" t="s">
        <v>104</v>
      </c>
      <c r="C103" s="380" t="s">
        <v>718</v>
      </c>
    </row>
    <row r="104" spans="1:3" ht="18" customHeight="1">
      <c r="A104" s="392" t="s">
        <v>703</v>
      </c>
      <c r="B104" s="387" t="s">
        <v>104</v>
      </c>
      <c r="C104" s="380" t="s">
        <v>718</v>
      </c>
    </row>
    <row r="105" spans="1:3" ht="18" customHeight="1">
      <c r="A105" s="392" t="s">
        <v>704</v>
      </c>
      <c r="B105" s="387" t="s">
        <v>104</v>
      </c>
      <c r="C105" s="380" t="s">
        <v>718</v>
      </c>
    </row>
    <row r="106" spans="1:3" ht="18" customHeight="1">
      <c r="A106" s="392" t="s">
        <v>705</v>
      </c>
      <c r="B106" s="387" t="s">
        <v>104</v>
      </c>
      <c r="C106" s="380">
        <v>805</v>
      </c>
    </row>
    <row r="107" spans="1:3" ht="18" customHeight="1">
      <c r="A107" s="392" t="s">
        <v>706</v>
      </c>
      <c r="B107" s="387" t="s">
        <v>104</v>
      </c>
      <c r="C107" s="380">
        <v>805</v>
      </c>
    </row>
    <row r="108" spans="1:3" ht="18" customHeight="1">
      <c r="A108" s="392" t="s">
        <v>707</v>
      </c>
      <c r="B108" s="387" t="s">
        <v>104</v>
      </c>
      <c r="C108" s="380">
        <v>805</v>
      </c>
    </row>
    <row r="109" spans="1:3" ht="18" customHeight="1">
      <c r="A109" s="392" t="s">
        <v>708</v>
      </c>
      <c r="B109" s="387" t="s">
        <v>104</v>
      </c>
      <c r="C109" s="380" t="s">
        <v>718</v>
      </c>
    </row>
    <row r="110" spans="1:3" ht="18" customHeight="1">
      <c r="A110" s="392" t="s">
        <v>709</v>
      </c>
      <c r="B110" s="387" t="s">
        <v>104</v>
      </c>
      <c r="C110" s="380" t="s">
        <v>718</v>
      </c>
    </row>
    <row r="111" spans="1:3" ht="18" customHeight="1">
      <c r="A111" s="392" t="s">
        <v>710</v>
      </c>
      <c r="B111" s="387" t="s">
        <v>104</v>
      </c>
      <c r="C111" s="380">
        <v>410</v>
      </c>
    </row>
    <row r="112" spans="1:3" ht="18" customHeight="1" thickBot="1">
      <c r="A112" s="394" t="s">
        <v>711</v>
      </c>
      <c r="B112" s="390" t="s">
        <v>104</v>
      </c>
      <c r="C112" s="383">
        <v>570</v>
      </c>
    </row>
    <row r="113" spans="1:3" ht="18" customHeight="1">
      <c r="A113" s="378" t="s">
        <v>716</v>
      </c>
      <c r="B113" s="386" t="s">
        <v>104</v>
      </c>
      <c r="C113" s="379">
        <v>570</v>
      </c>
    </row>
    <row r="114" spans="1:3" ht="18" customHeight="1" thickBot="1">
      <c r="A114" s="394" t="s">
        <v>717</v>
      </c>
      <c r="B114" s="387" t="s">
        <v>104</v>
      </c>
      <c r="C114" s="380">
        <v>670</v>
      </c>
    </row>
    <row r="115" spans="1:3" ht="18" customHeight="1">
      <c r="A115" s="378" t="s">
        <v>712</v>
      </c>
      <c r="B115" s="387" t="s">
        <v>104</v>
      </c>
      <c r="C115" s="380">
        <v>810</v>
      </c>
    </row>
    <row r="116" spans="1:3" ht="18" customHeight="1" thickBot="1">
      <c r="A116" s="392" t="s">
        <v>713</v>
      </c>
      <c r="B116" s="390" t="s">
        <v>104</v>
      </c>
      <c r="C116" s="383" t="s">
        <v>719</v>
      </c>
    </row>
    <row r="117" spans="1:3" ht="18" customHeight="1">
      <c r="A117" s="392" t="s">
        <v>714</v>
      </c>
      <c r="B117" s="386" t="s">
        <v>104</v>
      </c>
      <c r="C117" s="379">
        <v>730</v>
      </c>
    </row>
    <row r="118" spans="1:3" ht="18" customHeight="1" thickBot="1">
      <c r="A118" s="394" t="s">
        <v>715</v>
      </c>
      <c r="B118" s="390" t="s">
        <v>104</v>
      </c>
      <c r="C118" s="383" t="s">
        <v>720</v>
      </c>
    </row>
    <row r="119" spans="1:3" ht="18" customHeight="1">
      <c r="A119" s="378" t="s">
        <v>111</v>
      </c>
      <c r="B119" s="387" t="s">
        <v>104</v>
      </c>
      <c r="C119" s="380">
        <v>132</v>
      </c>
    </row>
    <row r="120" spans="1:3" ht="18" customHeight="1">
      <c r="A120" s="392" t="s">
        <v>113</v>
      </c>
      <c r="B120" s="387" t="s">
        <v>104</v>
      </c>
      <c r="C120" s="380">
        <v>100</v>
      </c>
    </row>
    <row r="121" spans="1:3" ht="18" customHeight="1">
      <c r="A121" s="392" t="s">
        <v>114</v>
      </c>
      <c r="B121" s="387" t="s">
        <v>104</v>
      </c>
      <c r="C121" s="380">
        <v>110</v>
      </c>
    </row>
    <row r="122" spans="1:3" ht="18" customHeight="1">
      <c r="A122" s="392" t="s">
        <v>115</v>
      </c>
      <c r="B122" s="387" t="s">
        <v>104</v>
      </c>
      <c r="C122" s="380">
        <v>320</v>
      </c>
    </row>
    <row r="123" spans="1:3" ht="18" customHeight="1">
      <c r="A123" s="392" t="s">
        <v>530</v>
      </c>
      <c r="B123" s="387" t="s">
        <v>104</v>
      </c>
      <c r="C123" s="380">
        <v>256</v>
      </c>
    </row>
    <row r="124" spans="1:3" ht="18" customHeight="1">
      <c r="A124" s="392" t="s">
        <v>531</v>
      </c>
      <c r="B124" s="387" t="s">
        <v>104</v>
      </c>
      <c r="C124" s="380">
        <v>380</v>
      </c>
    </row>
    <row r="125" spans="1:3" ht="18" customHeight="1">
      <c r="A125" s="392" t="s">
        <v>532</v>
      </c>
      <c r="B125" s="387" t="s">
        <v>104</v>
      </c>
      <c r="C125" s="380">
        <v>500</v>
      </c>
    </row>
    <row r="126" spans="1:3" ht="18" customHeight="1" thickBot="1">
      <c r="A126" s="392" t="s">
        <v>533</v>
      </c>
      <c r="B126" s="388" t="s">
        <v>104</v>
      </c>
      <c r="C126" s="381">
        <v>800</v>
      </c>
    </row>
    <row r="127" ht="15">
      <c r="A127" s="392" t="s">
        <v>534</v>
      </c>
    </row>
    <row r="128" ht="15.75" thickBot="1">
      <c r="A128" s="393" t="s">
        <v>723</v>
      </c>
    </row>
  </sheetData>
  <sheetProtection/>
  <mergeCells count="1">
    <mergeCell ref="A5:C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O334"/>
  <sheetViews>
    <sheetView view="pageBreakPreview" zoomScaleSheetLayoutView="100" zoomScalePageLayoutView="0" workbookViewId="0" topLeftCell="A89">
      <selection activeCell="H137" sqref="H137"/>
    </sheetView>
  </sheetViews>
  <sheetFormatPr defaultColWidth="9.00390625" defaultRowHeight="12.75"/>
  <cols>
    <col min="1" max="1" width="8.375" style="2" customWidth="1"/>
    <col min="2" max="2" width="24.75390625" style="1" customWidth="1"/>
    <col min="3" max="3" width="12.125" style="205" customWidth="1"/>
    <col min="4" max="4" width="7.75390625" style="1" customWidth="1"/>
    <col min="5" max="5" width="9.875" style="12" hidden="1" customWidth="1"/>
    <col min="6" max="7" width="9.875" style="310" customWidth="1"/>
    <col min="8" max="8" width="13.25390625" style="311" customWidth="1"/>
    <col min="9" max="9" width="12.375" style="8" customWidth="1"/>
    <col min="10" max="10" width="8.375" style="2" customWidth="1"/>
    <col min="11" max="11" width="9.625" style="41" customWidth="1"/>
    <col min="12" max="12" width="11.625" style="27" customWidth="1"/>
  </cols>
  <sheetData>
    <row r="1" spans="1:11" ht="21.75" customHeight="1">
      <c r="A1" s="167"/>
      <c r="B1" s="12" t="s">
        <v>97</v>
      </c>
      <c r="C1" s="36"/>
      <c r="D1" s="277"/>
      <c r="E1" s="278"/>
      <c r="F1" s="278"/>
      <c r="G1" s="278"/>
      <c r="H1" s="281"/>
      <c r="I1" s="167">
        <v>43521</v>
      </c>
      <c r="K1"/>
    </row>
    <row r="2" spans="1:11" ht="15" customHeight="1">
      <c r="A2" s="489" t="s">
        <v>5</v>
      </c>
      <c r="B2" s="490"/>
      <c r="C2" s="490"/>
      <c r="D2" s="490"/>
      <c r="E2" s="490"/>
      <c r="F2" s="490"/>
      <c r="G2" s="490"/>
      <c r="H2" s="490"/>
      <c r="I2" s="490"/>
      <c r="J2" s="490"/>
      <c r="K2" s="46"/>
    </row>
    <row r="3" spans="1:11" s="27" customFormat="1" ht="29.25" customHeight="1">
      <c r="A3" s="232" t="s">
        <v>13</v>
      </c>
      <c r="B3" s="233" t="s">
        <v>6</v>
      </c>
      <c r="C3" s="234" t="s">
        <v>0</v>
      </c>
      <c r="D3" s="235" t="s">
        <v>49</v>
      </c>
      <c r="E3" s="235" t="s">
        <v>63</v>
      </c>
      <c r="F3" s="284" t="s">
        <v>462</v>
      </c>
      <c r="G3" s="284" t="s">
        <v>463</v>
      </c>
      <c r="H3" s="328" t="s">
        <v>577</v>
      </c>
      <c r="I3" s="236"/>
      <c r="J3" s="232" t="s">
        <v>13</v>
      </c>
      <c r="K3" s="236" t="s">
        <v>100</v>
      </c>
    </row>
    <row r="4" spans="1:11" ht="15" customHeight="1">
      <c r="A4" s="489" t="s">
        <v>387</v>
      </c>
      <c r="B4" s="490"/>
      <c r="C4" s="490"/>
      <c r="D4" s="490"/>
      <c r="E4" s="490"/>
      <c r="F4" s="490"/>
      <c r="G4" s="490"/>
      <c r="H4" s="490"/>
      <c r="I4" s="490"/>
      <c r="J4" s="490"/>
      <c r="K4" s="50"/>
    </row>
    <row r="5" spans="1:11" ht="15" customHeight="1">
      <c r="A5" s="11">
        <v>0.23</v>
      </c>
      <c r="B5" s="221" t="s">
        <v>622</v>
      </c>
      <c r="C5" s="16">
        <v>6</v>
      </c>
      <c r="D5" s="3" t="s">
        <v>1</v>
      </c>
      <c r="E5" s="157"/>
      <c r="F5" s="326">
        <f>SUM(H5*J5/1000)*1.05</f>
        <v>10.4</v>
      </c>
      <c r="G5" s="285">
        <f>SUM(H5*J5/1000)</f>
        <v>9.9</v>
      </c>
      <c r="H5" s="444">
        <v>42900</v>
      </c>
      <c r="I5" s="329"/>
      <c r="J5" s="4">
        <v>0.23</v>
      </c>
      <c r="K5" s="35">
        <v>5</v>
      </c>
    </row>
    <row r="6" spans="1:11" ht="15" customHeight="1">
      <c r="A6" s="11">
        <v>0.4</v>
      </c>
      <c r="B6" s="23" t="s">
        <v>623</v>
      </c>
      <c r="C6" s="16">
        <v>6</v>
      </c>
      <c r="D6" s="5" t="s">
        <v>1</v>
      </c>
      <c r="E6" s="157"/>
      <c r="F6" s="326">
        <f>SUM(H6*J6/1000)*1.05</f>
        <v>18</v>
      </c>
      <c r="G6" s="285">
        <f aca="true" t="shared" si="0" ref="G6:G16">SUM(H6*J6/1000)</f>
        <v>17.2</v>
      </c>
      <c r="H6" s="444">
        <v>42900</v>
      </c>
      <c r="I6" s="329"/>
      <c r="J6" s="4">
        <v>0.4</v>
      </c>
      <c r="K6" s="35">
        <v>5</v>
      </c>
    </row>
    <row r="7" spans="1:11" ht="15" customHeight="1" hidden="1">
      <c r="A7" s="11">
        <v>0.62</v>
      </c>
      <c r="B7" s="23" t="s">
        <v>469</v>
      </c>
      <c r="C7" s="16">
        <v>11.75</v>
      </c>
      <c r="D7" s="3" t="s">
        <v>1</v>
      </c>
      <c r="E7" s="157"/>
      <c r="F7" s="326">
        <f>SUM(H7*J7/1000)*1.07</f>
        <v>0</v>
      </c>
      <c r="G7" s="285">
        <f t="shared" si="0"/>
        <v>0</v>
      </c>
      <c r="H7" s="444"/>
      <c r="I7" s="329"/>
      <c r="J7" s="4">
        <v>0.62</v>
      </c>
      <c r="K7" s="35">
        <v>5</v>
      </c>
    </row>
    <row r="8" spans="1:11" ht="15" customHeight="1" hidden="1">
      <c r="A8" s="11">
        <v>0.9</v>
      </c>
      <c r="B8" s="23" t="s">
        <v>470</v>
      </c>
      <c r="C8" s="16">
        <v>11.75</v>
      </c>
      <c r="D8" s="3" t="s">
        <v>1</v>
      </c>
      <c r="E8" s="157"/>
      <c r="F8" s="326">
        <f>SUM(H8*J8/1000)*1.07</f>
        <v>0</v>
      </c>
      <c r="G8" s="285">
        <f t="shared" si="0"/>
        <v>0</v>
      </c>
      <c r="H8" s="444"/>
      <c r="I8" s="329"/>
      <c r="J8" s="4">
        <v>0.9</v>
      </c>
      <c r="K8" s="35">
        <v>5</v>
      </c>
    </row>
    <row r="9" spans="1:11" ht="15" customHeight="1">
      <c r="A9" s="11">
        <v>0.62</v>
      </c>
      <c r="B9" s="321" t="s">
        <v>471</v>
      </c>
      <c r="C9" s="16">
        <v>11.75</v>
      </c>
      <c r="D9" s="3" t="s">
        <v>1</v>
      </c>
      <c r="E9" s="157"/>
      <c r="F9" s="326">
        <f aca="true" t="shared" si="1" ref="F9:F16">SUM(H9*J9/1000)*1.05</f>
        <v>27.3</v>
      </c>
      <c r="G9" s="285">
        <f>SUM(H9*J9/1000)</f>
        <v>26</v>
      </c>
      <c r="H9" s="444">
        <v>41900</v>
      </c>
      <c r="I9" s="329"/>
      <c r="J9" s="4">
        <v>0.62</v>
      </c>
      <c r="K9" s="35">
        <v>5</v>
      </c>
    </row>
    <row r="10" spans="1:11" ht="15" customHeight="1">
      <c r="A10" s="11">
        <v>0.9</v>
      </c>
      <c r="B10" s="321" t="s">
        <v>472</v>
      </c>
      <c r="C10" s="16">
        <v>11.75</v>
      </c>
      <c r="D10" s="3" t="s">
        <v>1</v>
      </c>
      <c r="E10" s="157"/>
      <c r="F10" s="326">
        <f t="shared" si="1"/>
        <v>38.7</v>
      </c>
      <c r="G10" s="285">
        <f>SUM(H10*J10/1000)</f>
        <v>36.8</v>
      </c>
      <c r="H10" s="444">
        <v>40900</v>
      </c>
      <c r="I10" s="329"/>
      <c r="J10" s="4">
        <v>0.9</v>
      </c>
      <c r="K10" s="35">
        <v>5</v>
      </c>
    </row>
    <row r="11" spans="1:11" ht="15" customHeight="1">
      <c r="A11" s="11">
        <v>1.21</v>
      </c>
      <c r="B11" s="321" t="s">
        <v>624</v>
      </c>
      <c r="C11" s="16">
        <v>11.75</v>
      </c>
      <c r="D11" s="3" t="s">
        <v>1</v>
      </c>
      <c r="E11" s="13"/>
      <c r="F11" s="326">
        <f t="shared" si="1"/>
        <v>52</v>
      </c>
      <c r="G11" s="285">
        <f>SUM(H11*J11/1000)</f>
        <v>49.5</v>
      </c>
      <c r="H11" s="444">
        <v>40900</v>
      </c>
      <c r="I11" s="329"/>
      <c r="J11" s="4">
        <v>1.21</v>
      </c>
      <c r="K11" s="35">
        <v>5</v>
      </c>
    </row>
    <row r="12" spans="1:11" ht="15" customHeight="1">
      <c r="A12" s="11">
        <v>1.6</v>
      </c>
      <c r="B12" s="23" t="s">
        <v>625</v>
      </c>
      <c r="C12" s="16">
        <v>11.75</v>
      </c>
      <c r="D12" s="3" t="s">
        <v>1</v>
      </c>
      <c r="E12" s="13"/>
      <c r="F12" s="326">
        <f t="shared" si="1"/>
        <v>68.7</v>
      </c>
      <c r="G12" s="285">
        <f>SUM(H12*J12/1000)</f>
        <v>65.4</v>
      </c>
      <c r="H12" s="444">
        <v>40900</v>
      </c>
      <c r="I12" s="329"/>
      <c r="J12" s="4">
        <v>1.6</v>
      </c>
      <c r="K12" s="35">
        <v>5</v>
      </c>
    </row>
    <row r="13" spans="1:11" ht="15" customHeight="1">
      <c r="A13" s="11">
        <v>2.2</v>
      </c>
      <c r="B13" s="5" t="s">
        <v>626</v>
      </c>
      <c r="C13" s="16"/>
      <c r="D13" s="3" t="s">
        <v>1</v>
      </c>
      <c r="E13" s="13"/>
      <c r="F13" s="326">
        <f t="shared" si="1"/>
        <v>94.5</v>
      </c>
      <c r="G13" s="285">
        <f t="shared" si="0"/>
        <v>90</v>
      </c>
      <c r="H13" s="444">
        <v>40900</v>
      </c>
      <c r="I13" s="329"/>
      <c r="J13" s="4">
        <v>2.2</v>
      </c>
      <c r="K13" s="35">
        <v>10</v>
      </c>
    </row>
    <row r="14" spans="1:11" ht="15" customHeight="1">
      <c r="A14" s="11">
        <v>2.56</v>
      </c>
      <c r="B14" s="5" t="s">
        <v>627</v>
      </c>
      <c r="C14" s="16"/>
      <c r="D14" s="3" t="s">
        <v>1</v>
      </c>
      <c r="E14" s="13"/>
      <c r="F14" s="326">
        <f t="shared" si="1"/>
        <v>109.9</v>
      </c>
      <c r="G14" s="285">
        <f t="shared" si="0"/>
        <v>104.7</v>
      </c>
      <c r="H14" s="444">
        <v>40900</v>
      </c>
      <c r="I14" s="330"/>
      <c r="J14" s="4">
        <v>2.56</v>
      </c>
      <c r="K14" s="35">
        <v>10</v>
      </c>
    </row>
    <row r="15" spans="1:11" ht="15" customHeight="1">
      <c r="A15" s="11">
        <v>3.98</v>
      </c>
      <c r="B15" s="5" t="s">
        <v>98</v>
      </c>
      <c r="C15" s="16"/>
      <c r="D15" s="3" t="s">
        <v>1</v>
      </c>
      <c r="E15" s="13"/>
      <c r="F15" s="327">
        <f t="shared" si="1"/>
        <v>171</v>
      </c>
      <c r="G15" s="285">
        <f t="shared" si="0"/>
        <v>162.8</v>
      </c>
      <c r="H15" s="444">
        <v>40900</v>
      </c>
      <c r="I15" s="330"/>
      <c r="J15" s="4">
        <v>3.98</v>
      </c>
      <c r="K15" s="35">
        <v>10</v>
      </c>
    </row>
    <row r="16" spans="1:11" ht="15" customHeight="1">
      <c r="A16" s="11">
        <v>6.53</v>
      </c>
      <c r="B16" s="5" t="s">
        <v>228</v>
      </c>
      <c r="C16" s="16"/>
      <c r="D16" s="3" t="s">
        <v>1</v>
      </c>
      <c r="E16" s="13"/>
      <c r="F16" s="327">
        <f t="shared" si="1"/>
        <v>280</v>
      </c>
      <c r="G16" s="285">
        <f t="shared" si="0"/>
        <v>267.1</v>
      </c>
      <c r="H16" s="444">
        <v>40900</v>
      </c>
      <c r="I16" s="330"/>
      <c r="J16" s="4">
        <v>6.53</v>
      </c>
      <c r="K16" s="35">
        <v>15</v>
      </c>
    </row>
    <row r="17" spans="1:11" ht="15" customHeight="1">
      <c r="A17" s="494" t="s">
        <v>629</v>
      </c>
      <c r="B17" s="495"/>
      <c r="C17" s="495"/>
      <c r="D17" s="495"/>
      <c r="E17" s="495"/>
      <c r="F17" s="495"/>
      <c r="G17" s="495"/>
      <c r="H17" s="495"/>
      <c r="I17" s="495"/>
      <c r="J17" s="495"/>
      <c r="K17" s="47"/>
    </row>
    <row r="18" spans="1:11" ht="15" customHeight="1">
      <c r="A18" s="11"/>
      <c r="B18" s="23" t="s">
        <v>630</v>
      </c>
      <c r="C18" s="16"/>
      <c r="D18" s="3" t="s">
        <v>112</v>
      </c>
      <c r="E18" s="13"/>
      <c r="F18" s="326">
        <v>60</v>
      </c>
      <c r="G18" s="285">
        <v>50</v>
      </c>
      <c r="H18" s="332"/>
      <c r="I18" s="330"/>
      <c r="J18" s="4"/>
      <c r="K18" s="35"/>
    </row>
    <row r="19" spans="1:11" ht="15" customHeight="1">
      <c r="A19" s="489" t="s">
        <v>386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7"/>
    </row>
    <row r="20" spans="1:11" ht="15" customHeight="1">
      <c r="A20" s="10">
        <v>9.79</v>
      </c>
      <c r="B20" s="30" t="s">
        <v>380</v>
      </c>
      <c r="C20" s="223">
        <v>12</v>
      </c>
      <c r="D20" s="5" t="s">
        <v>1</v>
      </c>
      <c r="E20" s="13">
        <f aca="true" t="shared" si="2" ref="E20:E33">SUM(H20*J20/1000)*1.1</f>
        <v>624</v>
      </c>
      <c r="F20" s="286">
        <f aca="true" t="shared" si="3" ref="F20:F33">SUM(H20*J20/1000)*1.05</f>
        <v>595</v>
      </c>
      <c r="G20" s="286">
        <f>SUM(H20*J20/1000)</f>
        <v>567</v>
      </c>
      <c r="H20" s="287">
        <v>57900</v>
      </c>
      <c r="I20" s="7"/>
      <c r="J20" s="10">
        <v>9.79</v>
      </c>
      <c r="K20" s="35">
        <v>15</v>
      </c>
    </row>
    <row r="21" spans="1:11" ht="15" customHeight="1">
      <c r="A21" s="10">
        <v>11.9</v>
      </c>
      <c r="B21" s="30" t="s">
        <v>519</v>
      </c>
      <c r="C21" s="223">
        <v>12</v>
      </c>
      <c r="D21" s="5" t="s">
        <v>1</v>
      </c>
      <c r="E21" s="13"/>
      <c r="F21" s="286">
        <f>SUM(H21*J21/1000)*1.05</f>
        <v>711</v>
      </c>
      <c r="G21" s="286">
        <f>SUM(H21*J21/1000)</f>
        <v>677</v>
      </c>
      <c r="H21" s="156">
        <v>56890</v>
      </c>
      <c r="I21" s="7"/>
      <c r="J21" s="10">
        <v>11.9</v>
      </c>
      <c r="K21" s="35">
        <v>15</v>
      </c>
    </row>
    <row r="22" spans="1:11" ht="15" customHeight="1">
      <c r="A22" s="10">
        <v>9.6</v>
      </c>
      <c r="B22" s="30" t="s">
        <v>381</v>
      </c>
      <c r="C22" s="223">
        <v>12</v>
      </c>
      <c r="D22" s="5" t="s">
        <v>1</v>
      </c>
      <c r="E22" s="13">
        <f t="shared" si="2"/>
        <v>664</v>
      </c>
      <c r="F22" s="286">
        <f t="shared" si="3"/>
        <v>634</v>
      </c>
      <c r="G22" s="286">
        <f>SUM(H22*J22/1000)</f>
        <v>604</v>
      </c>
      <c r="H22" s="156">
        <v>62900</v>
      </c>
      <c r="I22" s="7"/>
      <c r="J22" s="10">
        <v>9.6</v>
      </c>
      <c r="K22" s="35">
        <v>15</v>
      </c>
    </row>
    <row r="23" spans="1:11" ht="15" customHeight="1">
      <c r="A23" s="10">
        <v>10.95</v>
      </c>
      <c r="B23" s="30" t="s">
        <v>488</v>
      </c>
      <c r="C23" s="223">
        <v>12</v>
      </c>
      <c r="D23" s="5" t="s">
        <v>1</v>
      </c>
      <c r="E23" s="13">
        <f t="shared" si="2"/>
        <v>758</v>
      </c>
      <c r="F23" s="286">
        <f t="shared" si="3"/>
        <v>723</v>
      </c>
      <c r="G23" s="286">
        <f>SUM(H23*J23/1000)</f>
        <v>689</v>
      </c>
      <c r="H23" s="287">
        <v>62900</v>
      </c>
      <c r="I23" s="7"/>
      <c r="J23" s="10">
        <v>10.95</v>
      </c>
      <c r="K23" s="35">
        <v>20</v>
      </c>
    </row>
    <row r="24" spans="1:11" ht="15" customHeight="1">
      <c r="A24" s="10">
        <v>12.9</v>
      </c>
      <c r="B24" s="30" t="s">
        <v>382</v>
      </c>
      <c r="C24" s="223">
        <v>12</v>
      </c>
      <c r="D24" s="5" t="s">
        <v>1</v>
      </c>
      <c r="E24" s="13">
        <f t="shared" si="2"/>
        <v>893</v>
      </c>
      <c r="F24" s="286">
        <f t="shared" si="3"/>
        <v>852</v>
      </c>
      <c r="G24" s="286">
        <f>SUM(H24*J24/1000)-1</f>
        <v>810</v>
      </c>
      <c r="H24" s="287">
        <v>62900</v>
      </c>
      <c r="I24" s="7"/>
      <c r="J24" s="10">
        <v>12.9</v>
      </c>
      <c r="K24" s="35">
        <v>20</v>
      </c>
    </row>
    <row r="25" spans="1:11" ht="15" customHeight="1">
      <c r="A25" s="10">
        <v>16.37</v>
      </c>
      <c r="B25" s="30" t="s">
        <v>520</v>
      </c>
      <c r="C25" s="223">
        <v>12</v>
      </c>
      <c r="D25" s="5" t="s">
        <v>1</v>
      </c>
      <c r="E25" s="13">
        <f t="shared" si="2"/>
        <v>1133</v>
      </c>
      <c r="F25" s="286">
        <f>SUM(H25*J25/1000)*1.05</f>
        <v>1081</v>
      </c>
      <c r="G25" s="286">
        <f aca="true" t="shared" si="4" ref="G25:G33">SUM(H25*J25/1000)</f>
        <v>1030</v>
      </c>
      <c r="H25" s="287">
        <v>62900</v>
      </c>
      <c r="I25" s="7"/>
      <c r="J25" s="10">
        <v>16.37</v>
      </c>
      <c r="K25" s="35">
        <v>20</v>
      </c>
    </row>
    <row r="26" spans="1:11" ht="15" customHeight="1">
      <c r="A26" s="10">
        <v>16.2</v>
      </c>
      <c r="B26" s="30" t="s">
        <v>748</v>
      </c>
      <c r="C26" s="223" t="s">
        <v>747</v>
      </c>
      <c r="D26" s="5" t="s">
        <v>1</v>
      </c>
      <c r="E26" s="13">
        <f t="shared" si="2"/>
        <v>640</v>
      </c>
      <c r="F26" s="286">
        <f>SUM(H26*J26/1000)*1.05</f>
        <v>611</v>
      </c>
      <c r="G26" s="286">
        <f t="shared" si="4"/>
        <v>582</v>
      </c>
      <c r="H26" s="287">
        <v>35900</v>
      </c>
      <c r="I26" s="7"/>
      <c r="J26" s="10">
        <v>16.2</v>
      </c>
      <c r="K26" s="35">
        <v>20</v>
      </c>
    </row>
    <row r="27" spans="1:11" ht="15" customHeight="1">
      <c r="A27" s="10">
        <v>16.2</v>
      </c>
      <c r="B27" s="30" t="s">
        <v>446</v>
      </c>
      <c r="C27" s="223">
        <v>12</v>
      </c>
      <c r="D27" s="5" t="s">
        <v>1</v>
      </c>
      <c r="E27" s="13">
        <f>SUM(H27*J27/1000)*1.1</f>
        <v>943</v>
      </c>
      <c r="F27" s="286">
        <f>SUM(H27*J27/1000)*1.05</f>
        <v>900</v>
      </c>
      <c r="G27" s="286">
        <f t="shared" si="4"/>
        <v>857</v>
      </c>
      <c r="H27" s="287">
        <v>52900</v>
      </c>
      <c r="I27" s="7"/>
      <c r="J27" s="10">
        <v>16.2</v>
      </c>
      <c r="K27" s="35">
        <v>20</v>
      </c>
    </row>
    <row r="28" spans="1:11" s="27" customFormat="1" ht="15" customHeight="1">
      <c r="A28" s="10">
        <v>21.96</v>
      </c>
      <c r="B28" s="30" t="s">
        <v>425</v>
      </c>
      <c r="C28" s="223">
        <v>12</v>
      </c>
      <c r="D28" s="5" t="s">
        <v>1</v>
      </c>
      <c r="E28" s="13">
        <f t="shared" si="2"/>
        <v>1319</v>
      </c>
      <c r="F28" s="286">
        <f t="shared" si="3"/>
        <v>1259</v>
      </c>
      <c r="G28" s="286">
        <f t="shared" si="4"/>
        <v>1199</v>
      </c>
      <c r="H28" s="156">
        <v>54600</v>
      </c>
      <c r="I28" s="29"/>
      <c r="J28" s="10">
        <v>21.96</v>
      </c>
      <c r="K28" s="35">
        <v>50</v>
      </c>
    </row>
    <row r="29" spans="1:11" s="27" customFormat="1" ht="15" customHeight="1">
      <c r="A29" s="10">
        <v>46</v>
      </c>
      <c r="B29" s="30" t="s">
        <v>544</v>
      </c>
      <c r="C29" s="223">
        <v>12</v>
      </c>
      <c r="D29" s="5" t="s">
        <v>1</v>
      </c>
      <c r="E29" s="13">
        <f t="shared" si="2"/>
        <v>3304</v>
      </c>
      <c r="F29" s="286">
        <f t="shared" si="3"/>
        <v>3154</v>
      </c>
      <c r="G29" s="286">
        <f t="shared" si="4"/>
        <v>3004</v>
      </c>
      <c r="H29" s="156">
        <v>65300</v>
      </c>
      <c r="I29" s="29"/>
      <c r="J29" s="10">
        <v>46</v>
      </c>
      <c r="K29" s="35">
        <v>50</v>
      </c>
    </row>
    <row r="30" spans="1:11" s="27" customFormat="1" ht="15" customHeight="1">
      <c r="A30" s="10">
        <v>26</v>
      </c>
      <c r="B30" s="30" t="s">
        <v>569</v>
      </c>
      <c r="C30" s="223">
        <v>12</v>
      </c>
      <c r="D30" s="5" t="s">
        <v>1</v>
      </c>
      <c r="E30" s="13">
        <f>SUM(H30*J30/1000)*1.1</f>
        <v>1627</v>
      </c>
      <c r="F30" s="286">
        <f>SUM(H30*J30/1000)*1.05</f>
        <v>1553</v>
      </c>
      <c r="G30" s="286">
        <f t="shared" si="4"/>
        <v>1479</v>
      </c>
      <c r="H30" s="156">
        <v>56900</v>
      </c>
      <c r="I30" s="29"/>
      <c r="J30" s="10">
        <v>26</v>
      </c>
      <c r="K30" s="35">
        <v>50</v>
      </c>
    </row>
    <row r="31" spans="1:11" s="27" customFormat="1" ht="15" customHeight="1">
      <c r="A31" s="10">
        <v>29.8</v>
      </c>
      <c r="B31" s="30" t="s">
        <v>383</v>
      </c>
      <c r="C31" s="223">
        <v>12</v>
      </c>
      <c r="D31" s="5" t="s">
        <v>1</v>
      </c>
      <c r="E31" s="13">
        <f>SUM(H31*J31/1000)*1.1</f>
        <v>1865</v>
      </c>
      <c r="F31" s="286">
        <f>SUM(H31*J31/1000)*1.05</f>
        <v>1780</v>
      </c>
      <c r="G31" s="286">
        <f t="shared" si="4"/>
        <v>1696</v>
      </c>
      <c r="H31" s="156">
        <v>56900</v>
      </c>
      <c r="I31" s="29"/>
      <c r="J31" s="10">
        <v>29.8</v>
      </c>
      <c r="K31" s="35">
        <v>50</v>
      </c>
    </row>
    <row r="32" spans="1:11" s="27" customFormat="1" ht="15" customHeight="1">
      <c r="A32" s="10">
        <v>72.4</v>
      </c>
      <c r="B32" s="30" t="s">
        <v>576</v>
      </c>
      <c r="C32" s="223">
        <v>12</v>
      </c>
      <c r="D32" s="5" t="s">
        <v>1</v>
      </c>
      <c r="E32" s="13">
        <f>SUM(H32*J32/1000)*1.1</f>
        <v>2787</v>
      </c>
      <c r="F32" s="286">
        <f>SUM(H32*J32/1000)*1.05</f>
        <v>2661</v>
      </c>
      <c r="G32" s="286">
        <f t="shared" si="4"/>
        <v>2534</v>
      </c>
      <c r="H32" s="156">
        <v>35000</v>
      </c>
      <c r="I32" s="29"/>
      <c r="J32" s="10">
        <v>72.4</v>
      </c>
      <c r="K32" s="35">
        <v>50</v>
      </c>
    </row>
    <row r="33" spans="1:11" s="27" customFormat="1" ht="15" customHeight="1">
      <c r="A33" s="10">
        <v>49.65</v>
      </c>
      <c r="B33" s="30" t="s">
        <v>384</v>
      </c>
      <c r="C33" s="223">
        <v>12</v>
      </c>
      <c r="D33" s="5" t="s">
        <v>1</v>
      </c>
      <c r="E33" s="13">
        <f t="shared" si="2"/>
        <v>3599</v>
      </c>
      <c r="F33" s="286">
        <f t="shared" si="3"/>
        <v>3436</v>
      </c>
      <c r="G33" s="286">
        <f t="shared" si="4"/>
        <v>3272</v>
      </c>
      <c r="H33" s="156">
        <v>65900</v>
      </c>
      <c r="I33" s="29"/>
      <c r="J33" s="10">
        <v>49.65</v>
      </c>
      <c r="K33" s="35">
        <v>75</v>
      </c>
    </row>
    <row r="34" spans="1:11" ht="15" customHeight="1">
      <c r="A34" s="489" t="s">
        <v>385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7"/>
    </row>
    <row r="35" spans="1:11" ht="15" customHeight="1">
      <c r="A35" s="11">
        <v>0.49</v>
      </c>
      <c r="B35" s="23" t="s">
        <v>46</v>
      </c>
      <c r="C35" s="223">
        <v>6</v>
      </c>
      <c r="D35" s="3" t="s">
        <v>1</v>
      </c>
      <c r="E35" s="13">
        <f aca="true" t="shared" si="5" ref="E35:E41">SUM(H35*J35/1000)*1.15</f>
        <v>0</v>
      </c>
      <c r="F35" s="286">
        <v>35</v>
      </c>
      <c r="G35" s="286">
        <v>33</v>
      </c>
      <c r="H35" s="287"/>
      <c r="I35" s="35"/>
      <c r="J35" s="11">
        <v>0.49</v>
      </c>
      <c r="K35" s="38">
        <v>5</v>
      </c>
    </row>
    <row r="36" spans="1:11" ht="15" customHeight="1">
      <c r="A36" s="11">
        <v>0.81</v>
      </c>
      <c r="B36" s="23" t="s">
        <v>14</v>
      </c>
      <c r="C36" s="223">
        <v>6</v>
      </c>
      <c r="D36" s="5" t="s">
        <v>1</v>
      </c>
      <c r="E36" s="13">
        <f t="shared" si="5"/>
        <v>41</v>
      </c>
      <c r="F36" s="286">
        <f aca="true" t="shared" si="6" ref="F36:F41">SUM(H36*J36/1000)*1.06</f>
        <v>38</v>
      </c>
      <c r="G36" s="286">
        <f>SUM(H36*J36/1000)</f>
        <v>36</v>
      </c>
      <c r="H36" s="156">
        <v>43900</v>
      </c>
      <c r="I36" s="35"/>
      <c r="J36" s="11">
        <v>0.81</v>
      </c>
      <c r="K36" s="38">
        <v>5</v>
      </c>
    </row>
    <row r="37" spans="1:11" ht="15" customHeight="1">
      <c r="A37" s="11">
        <v>1.18</v>
      </c>
      <c r="B37" s="23" t="s">
        <v>15</v>
      </c>
      <c r="C37" s="223">
        <v>6</v>
      </c>
      <c r="D37" s="5" t="s">
        <v>1</v>
      </c>
      <c r="E37" s="13">
        <f t="shared" si="5"/>
        <v>60</v>
      </c>
      <c r="F37" s="286">
        <f t="shared" si="6"/>
        <v>55</v>
      </c>
      <c r="G37" s="286">
        <f>SUM(H37*J37/1000)</f>
        <v>52</v>
      </c>
      <c r="H37" s="156">
        <v>43900</v>
      </c>
      <c r="I37" s="35"/>
      <c r="J37" s="11">
        <v>1.18</v>
      </c>
      <c r="K37" s="38">
        <v>5</v>
      </c>
    </row>
    <row r="38" spans="1:11" ht="15" customHeight="1">
      <c r="A38" s="10">
        <v>1.62</v>
      </c>
      <c r="B38" s="23" t="s">
        <v>16</v>
      </c>
      <c r="C38" s="16">
        <v>6</v>
      </c>
      <c r="D38" s="5" t="s">
        <v>1</v>
      </c>
      <c r="E38" s="13">
        <f t="shared" si="5"/>
        <v>82</v>
      </c>
      <c r="F38" s="286">
        <f t="shared" si="6"/>
        <v>75</v>
      </c>
      <c r="G38" s="286">
        <f>SUM(H38*J38/1000)</f>
        <v>71</v>
      </c>
      <c r="H38" s="156">
        <v>43900</v>
      </c>
      <c r="I38" s="35"/>
      <c r="J38" s="10">
        <v>1.62</v>
      </c>
      <c r="K38" s="38">
        <v>5</v>
      </c>
    </row>
    <row r="39" spans="1:11" ht="15" customHeight="1">
      <c r="A39" s="11">
        <v>2.07</v>
      </c>
      <c r="B39" s="23" t="s">
        <v>17</v>
      </c>
      <c r="C39" s="16">
        <v>5.85</v>
      </c>
      <c r="D39" s="5" t="s">
        <v>1</v>
      </c>
      <c r="E39" s="13">
        <f t="shared" si="5"/>
        <v>105</v>
      </c>
      <c r="F39" s="286">
        <f t="shared" si="6"/>
        <v>96</v>
      </c>
      <c r="G39" s="286">
        <f>SUM(H39*J39/1000)-3</f>
        <v>88</v>
      </c>
      <c r="H39" s="156">
        <v>43900</v>
      </c>
      <c r="I39" s="35"/>
      <c r="J39" s="11">
        <v>2.07</v>
      </c>
      <c r="K39" s="38">
        <v>5</v>
      </c>
    </row>
    <row r="40" spans="1:12" s="15" customFormat="1" ht="15.75" customHeight="1">
      <c r="A40" s="11">
        <v>3.23</v>
      </c>
      <c r="B40" s="23" t="s">
        <v>18</v>
      </c>
      <c r="C40" s="223">
        <v>6</v>
      </c>
      <c r="D40" s="3" t="s">
        <v>1</v>
      </c>
      <c r="E40" s="13">
        <f t="shared" si="5"/>
        <v>163</v>
      </c>
      <c r="F40" s="286">
        <f t="shared" si="6"/>
        <v>150</v>
      </c>
      <c r="G40" s="286">
        <f>SUM(H40*J40/1000)</f>
        <v>142</v>
      </c>
      <c r="H40" s="156">
        <v>43900</v>
      </c>
      <c r="I40" s="35"/>
      <c r="J40" s="11">
        <v>3.23</v>
      </c>
      <c r="K40" s="38">
        <v>10</v>
      </c>
      <c r="L40" s="27"/>
    </row>
    <row r="41" spans="1:12" s="15" customFormat="1" ht="15.75" customHeight="1">
      <c r="A41" s="11">
        <v>4.96</v>
      </c>
      <c r="B41" s="23" t="s">
        <v>247</v>
      </c>
      <c r="C41" s="223">
        <v>6</v>
      </c>
      <c r="D41" s="3" t="s">
        <v>1</v>
      </c>
      <c r="E41" s="13">
        <f t="shared" si="5"/>
        <v>268</v>
      </c>
      <c r="F41" s="286">
        <f t="shared" si="6"/>
        <v>247</v>
      </c>
      <c r="G41" s="286">
        <f>SUM(H41*J41/1000)</f>
        <v>233</v>
      </c>
      <c r="H41" s="156">
        <v>47000</v>
      </c>
      <c r="I41" s="35"/>
      <c r="J41" s="11">
        <v>4.96</v>
      </c>
      <c r="K41" s="38">
        <v>10</v>
      </c>
      <c r="L41" s="27"/>
    </row>
    <row r="42" spans="1:11" ht="15" customHeight="1">
      <c r="A42" s="489" t="s">
        <v>388</v>
      </c>
      <c r="B42" s="490"/>
      <c r="C42" s="490"/>
      <c r="D42" s="490"/>
      <c r="E42" s="490"/>
      <c r="F42" s="490"/>
      <c r="G42" s="490"/>
      <c r="H42" s="490"/>
      <c r="I42" s="490"/>
      <c r="J42" s="490"/>
      <c r="K42" s="48"/>
    </row>
    <row r="43" spans="1:11" ht="15" customHeight="1">
      <c r="A43" s="11">
        <v>0.28</v>
      </c>
      <c r="B43" s="23" t="s">
        <v>413</v>
      </c>
      <c r="C43" s="223">
        <v>6</v>
      </c>
      <c r="D43" s="3" t="s">
        <v>1</v>
      </c>
      <c r="E43" s="157">
        <f>SUM(H43*J43/1000)*1.15</f>
        <v>13.5</v>
      </c>
      <c r="F43" s="285">
        <f>SUM(H43*J43/1000)*1.05</f>
        <v>12.3</v>
      </c>
      <c r="G43" s="285">
        <f>SUM(H43*J43/1000)</f>
        <v>11.7</v>
      </c>
      <c r="H43" s="287">
        <v>41900</v>
      </c>
      <c r="I43" s="38"/>
      <c r="J43" s="11">
        <v>0.28</v>
      </c>
      <c r="K43" s="35">
        <v>5</v>
      </c>
    </row>
    <row r="44" spans="1:11" ht="15" customHeight="1">
      <c r="A44" s="11">
        <v>0.3</v>
      </c>
      <c r="B44" s="5" t="s">
        <v>50</v>
      </c>
      <c r="C44" s="223"/>
      <c r="D44" s="3" t="s">
        <v>1</v>
      </c>
      <c r="E44" s="157">
        <f aca="true" t="shared" si="7" ref="E44:E54">SUM(H44*J44/1000)*1.15</f>
        <v>14.5</v>
      </c>
      <c r="F44" s="285">
        <f aca="true" t="shared" si="8" ref="F44:F54">SUM(H44*J44/1000)*1.05</f>
        <v>13.2</v>
      </c>
      <c r="G44" s="285">
        <f aca="true" t="shared" si="9" ref="G44:G54">SUM(H44*J44/1000)</f>
        <v>12.6</v>
      </c>
      <c r="H44" s="287">
        <v>41900</v>
      </c>
      <c r="I44" s="38"/>
      <c r="J44" s="11">
        <v>0.3</v>
      </c>
      <c r="K44" s="35">
        <v>5</v>
      </c>
    </row>
    <row r="45" spans="1:12" s="24" customFormat="1" ht="15" customHeight="1">
      <c r="A45" s="241">
        <v>0.41</v>
      </c>
      <c r="B45" s="23" t="s">
        <v>7</v>
      </c>
      <c r="C45" s="223">
        <v>6</v>
      </c>
      <c r="D45" s="5" t="s">
        <v>1</v>
      </c>
      <c r="E45" s="13">
        <f t="shared" si="7"/>
        <v>20</v>
      </c>
      <c r="F45" s="286">
        <f t="shared" si="8"/>
        <v>18</v>
      </c>
      <c r="G45" s="285">
        <f t="shared" si="9"/>
        <v>17.2</v>
      </c>
      <c r="H45" s="287">
        <v>41900</v>
      </c>
      <c r="I45" s="38"/>
      <c r="J45" s="241">
        <v>0.41</v>
      </c>
      <c r="K45" s="35">
        <v>5</v>
      </c>
      <c r="L45" s="27"/>
    </row>
    <row r="46" spans="1:11" ht="15" customHeight="1">
      <c r="A46" s="241">
        <v>0.64</v>
      </c>
      <c r="B46" s="23" t="s">
        <v>8</v>
      </c>
      <c r="C46" s="223">
        <v>6</v>
      </c>
      <c r="D46" s="3" t="s">
        <v>1</v>
      </c>
      <c r="E46" s="13">
        <f t="shared" si="7"/>
        <v>30</v>
      </c>
      <c r="F46" s="286">
        <f t="shared" si="8"/>
        <v>27</v>
      </c>
      <c r="G46" s="285">
        <f t="shared" si="9"/>
        <v>26.2</v>
      </c>
      <c r="H46" s="287">
        <v>40900</v>
      </c>
      <c r="I46" s="38"/>
      <c r="J46" s="241">
        <v>0.64</v>
      </c>
      <c r="K46" s="35">
        <v>5</v>
      </c>
    </row>
    <row r="47" spans="1:11" ht="15" customHeight="1">
      <c r="A47" s="241">
        <v>0.91</v>
      </c>
      <c r="B47" s="23" t="s">
        <v>9</v>
      </c>
      <c r="C47" s="16">
        <v>5.85</v>
      </c>
      <c r="D47" s="3" t="s">
        <v>1</v>
      </c>
      <c r="E47" s="13">
        <f t="shared" si="7"/>
        <v>43</v>
      </c>
      <c r="F47" s="286">
        <f t="shared" si="8"/>
        <v>39</v>
      </c>
      <c r="G47" s="285">
        <f t="shared" si="9"/>
        <v>37.2</v>
      </c>
      <c r="H47" s="287">
        <v>40900</v>
      </c>
      <c r="I47" s="38"/>
      <c r="J47" s="241">
        <v>0.91</v>
      </c>
      <c r="K47" s="35">
        <v>5</v>
      </c>
    </row>
    <row r="48" spans="1:11" ht="15" customHeight="1">
      <c r="A48" s="241">
        <v>1.25</v>
      </c>
      <c r="B48" s="23" t="s">
        <v>10</v>
      </c>
      <c r="C48" s="16" t="s">
        <v>754</v>
      </c>
      <c r="D48" s="3" t="s">
        <v>1</v>
      </c>
      <c r="E48" s="13">
        <f t="shared" si="7"/>
        <v>59</v>
      </c>
      <c r="F48" s="286">
        <f t="shared" si="8"/>
        <v>54</v>
      </c>
      <c r="G48" s="286">
        <f t="shared" si="9"/>
        <v>51</v>
      </c>
      <c r="H48" s="287">
        <v>40900</v>
      </c>
      <c r="I48" s="38"/>
      <c r="J48" s="241">
        <v>1.25</v>
      </c>
      <c r="K48" s="35">
        <v>5</v>
      </c>
    </row>
    <row r="49" spans="1:11" ht="15" customHeight="1">
      <c r="A49" s="241">
        <v>1.63</v>
      </c>
      <c r="B49" s="23" t="s">
        <v>11</v>
      </c>
      <c r="C49" s="223">
        <v>6</v>
      </c>
      <c r="D49" s="3" t="s">
        <v>1</v>
      </c>
      <c r="E49" s="13">
        <f t="shared" si="7"/>
        <v>77</v>
      </c>
      <c r="F49" s="286">
        <f t="shared" si="8"/>
        <v>70</v>
      </c>
      <c r="G49" s="286">
        <f t="shared" si="9"/>
        <v>67</v>
      </c>
      <c r="H49" s="287">
        <v>40900</v>
      </c>
      <c r="I49" s="38"/>
      <c r="J49" s="241">
        <v>1.63</v>
      </c>
      <c r="K49" s="35">
        <v>5</v>
      </c>
    </row>
    <row r="50" spans="1:11" ht="15" customHeight="1">
      <c r="A50" s="241">
        <v>2.1</v>
      </c>
      <c r="B50" s="23" t="s">
        <v>273</v>
      </c>
      <c r="C50" s="16">
        <v>6</v>
      </c>
      <c r="D50" s="3" t="s">
        <v>1</v>
      </c>
      <c r="E50" s="13">
        <f t="shared" si="7"/>
        <v>99</v>
      </c>
      <c r="F50" s="286">
        <f t="shared" si="8"/>
        <v>90</v>
      </c>
      <c r="G50" s="286">
        <f t="shared" si="9"/>
        <v>86</v>
      </c>
      <c r="H50" s="287">
        <v>40900</v>
      </c>
      <c r="I50" s="38"/>
      <c r="J50" s="241">
        <v>2.1</v>
      </c>
      <c r="K50" s="35" t="s">
        <v>272</v>
      </c>
    </row>
    <row r="51" spans="1:11" ht="15" customHeight="1">
      <c r="A51" s="241">
        <v>2.54</v>
      </c>
      <c r="B51" s="23" t="s">
        <v>12</v>
      </c>
      <c r="C51" s="16">
        <v>5.85</v>
      </c>
      <c r="D51" s="3" t="s">
        <v>1</v>
      </c>
      <c r="E51" s="13">
        <f t="shared" si="7"/>
        <v>119</v>
      </c>
      <c r="F51" s="286">
        <f t="shared" si="8"/>
        <v>109</v>
      </c>
      <c r="G51" s="286">
        <f t="shared" si="9"/>
        <v>104</v>
      </c>
      <c r="H51" s="287">
        <v>40900</v>
      </c>
      <c r="I51" s="38"/>
      <c r="J51" s="241">
        <v>2.54</v>
      </c>
      <c r="K51" s="35">
        <v>10</v>
      </c>
    </row>
    <row r="52" spans="1:11" ht="15" customHeight="1">
      <c r="A52" s="241">
        <v>3</v>
      </c>
      <c r="B52" s="23" t="s">
        <v>571</v>
      </c>
      <c r="C52" s="16">
        <v>6</v>
      </c>
      <c r="D52" s="3" t="s">
        <v>1</v>
      </c>
      <c r="E52" s="13">
        <f t="shared" si="7"/>
        <v>141</v>
      </c>
      <c r="F52" s="286">
        <f t="shared" si="8"/>
        <v>129</v>
      </c>
      <c r="G52" s="286">
        <f t="shared" si="9"/>
        <v>123</v>
      </c>
      <c r="H52" s="287">
        <v>40900</v>
      </c>
      <c r="I52" s="38"/>
      <c r="J52" s="241">
        <v>3</v>
      </c>
      <c r="K52" s="35">
        <v>10</v>
      </c>
    </row>
    <row r="53" spans="1:11" ht="15" customHeight="1">
      <c r="A53" s="241">
        <v>3.98</v>
      </c>
      <c r="B53" s="23" t="s">
        <v>98</v>
      </c>
      <c r="C53" s="16">
        <v>6</v>
      </c>
      <c r="D53" s="3" t="s">
        <v>1</v>
      </c>
      <c r="E53" s="13">
        <f t="shared" si="7"/>
        <v>187</v>
      </c>
      <c r="F53" s="286">
        <f t="shared" si="8"/>
        <v>171</v>
      </c>
      <c r="G53" s="286">
        <f t="shared" si="9"/>
        <v>163</v>
      </c>
      <c r="H53" s="287">
        <v>40900</v>
      </c>
      <c r="I53" s="38"/>
      <c r="J53" s="25">
        <v>3.98</v>
      </c>
      <c r="K53" s="35">
        <v>10</v>
      </c>
    </row>
    <row r="54" spans="1:11" ht="15" customHeight="1" hidden="1">
      <c r="A54" s="241">
        <v>5.79</v>
      </c>
      <c r="B54" s="23" t="s">
        <v>377</v>
      </c>
      <c r="C54" s="223"/>
      <c r="D54" s="3" t="s">
        <v>1</v>
      </c>
      <c r="E54" s="13">
        <f t="shared" si="7"/>
        <v>272</v>
      </c>
      <c r="F54" s="286">
        <f t="shared" si="8"/>
        <v>249</v>
      </c>
      <c r="G54" s="286">
        <f t="shared" si="9"/>
        <v>237</v>
      </c>
      <c r="H54" s="287">
        <v>40900</v>
      </c>
      <c r="I54" s="38"/>
      <c r="J54" s="25">
        <v>5.79</v>
      </c>
      <c r="K54" s="35">
        <v>15</v>
      </c>
    </row>
    <row r="55" spans="1:11" ht="15" customHeight="1">
      <c r="A55" s="241">
        <v>15.42</v>
      </c>
      <c r="B55" s="23" t="s">
        <v>604</v>
      </c>
      <c r="C55" s="223" t="s">
        <v>755</v>
      </c>
      <c r="D55" s="3" t="s">
        <v>1</v>
      </c>
      <c r="E55" s="13">
        <f>SUM(H55*J55/1000)*1.15</f>
        <v>725</v>
      </c>
      <c r="F55" s="286">
        <f>SUM(H55*J55/1000)*1.05</f>
        <v>662</v>
      </c>
      <c r="G55" s="286">
        <f>SUM(H55*J55/1000)</f>
        <v>631</v>
      </c>
      <c r="H55" s="287">
        <v>40900</v>
      </c>
      <c r="I55" s="38"/>
      <c r="J55" s="25">
        <v>15.42</v>
      </c>
      <c r="K55" s="35">
        <v>50</v>
      </c>
    </row>
    <row r="56" spans="1:11" ht="15" customHeight="1">
      <c r="A56" s="241">
        <v>55.64</v>
      </c>
      <c r="B56" s="23" t="s">
        <v>605</v>
      </c>
      <c r="C56" s="223">
        <v>6</v>
      </c>
      <c r="D56" s="3" t="s">
        <v>1</v>
      </c>
      <c r="E56" s="13">
        <f>SUM(H56*J56/1000)*1.15</f>
        <v>2553</v>
      </c>
      <c r="F56" s="286">
        <f>SUM(H56*J56/1000)*1.05</f>
        <v>2331</v>
      </c>
      <c r="G56" s="286">
        <f>SUM(H56*J56/1000)</f>
        <v>2220</v>
      </c>
      <c r="H56" s="287">
        <v>39900</v>
      </c>
      <c r="I56" s="38"/>
      <c r="J56" s="25">
        <v>55.64</v>
      </c>
      <c r="K56" s="35">
        <v>100</v>
      </c>
    </row>
    <row r="57" spans="1:11" ht="15" customHeight="1">
      <c r="A57" s="33"/>
      <c r="B57" s="222" t="s">
        <v>389</v>
      </c>
      <c r="C57" s="202"/>
      <c r="D57" s="202"/>
      <c r="E57" s="202"/>
      <c r="F57" s="202"/>
      <c r="G57" s="202"/>
      <c r="H57" s="202"/>
      <c r="I57" s="202"/>
      <c r="J57" s="33"/>
      <c r="K57" s="49"/>
    </row>
    <row r="58" spans="1:11" ht="15" customHeight="1">
      <c r="A58" s="238">
        <v>38</v>
      </c>
      <c r="B58" s="23">
        <v>1.5</v>
      </c>
      <c r="C58" s="16" t="s">
        <v>19</v>
      </c>
      <c r="D58" s="3" t="s">
        <v>2</v>
      </c>
      <c r="E58" s="13">
        <f aca="true" t="shared" si="10" ref="E58:E83">SUM(H58*J58/1000)*1.15</f>
        <v>1962</v>
      </c>
      <c r="F58" s="286">
        <f aca="true" t="shared" si="11" ref="F58:F83">SUM(H58*J58/1000)*1.07</f>
        <v>1826</v>
      </c>
      <c r="G58" s="286">
        <f aca="true" t="shared" si="12" ref="G58:G83">SUM(H58*J58/1000)</f>
        <v>1706</v>
      </c>
      <c r="H58" s="156">
        <v>44900</v>
      </c>
      <c r="I58" s="38"/>
      <c r="J58" s="11">
        <v>38</v>
      </c>
      <c r="K58" s="14"/>
    </row>
    <row r="59" spans="1:11" ht="15" customHeight="1" hidden="1">
      <c r="A59" s="238">
        <v>46.1</v>
      </c>
      <c r="B59" s="23">
        <v>1.8</v>
      </c>
      <c r="C59" s="16" t="s">
        <v>455</v>
      </c>
      <c r="D59" s="3" t="s">
        <v>2</v>
      </c>
      <c r="E59" s="13">
        <f t="shared" si="10"/>
        <v>1537</v>
      </c>
      <c r="F59" s="286">
        <f t="shared" si="11"/>
        <v>1430</v>
      </c>
      <c r="G59" s="286">
        <f t="shared" si="12"/>
        <v>1337</v>
      </c>
      <c r="H59" s="156">
        <v>29000</v>
      </c>
      <c r="I59" s="38"/>
      <c r="J59" s="11">
        <v>46.1</v>
      </c>
      <c r="K59" s="14"/>
    </row>
    <row r="60" spans="1:15" s="19" customFormat="1" ht="15" customHeight="1">
      <c r="A60" s="238">
        <v>50.5</v>
      </c>
      <c r="B60" s="23">
        <v>2</v>
      </c>
      <c r="C60" s="16" t="s">
        <v>19</v>
      </c>
      <c r="D60" s="3" t="s">
        <v>2</v>
      </c>
      <c r="E60" s="13">
        <f t="shared" si="10"/>
        <v>2608</v>
      </c>
      <c r="F60" s="286">
        <f t="shared" si="11"/>
        <v>2426</v>
      </c>
      <c r="G60" s="286">
        <f t="shared" si="12"/>
        <v>2267</v>
      </c>
      <c r="H60" s="156">
        <v>44900</v>
      </c>
      <c r="I60" s="38"/>
      <c r="J60" s="11">
        <v>50.5</v>
      </c>
      <c r="K60" s="38"/>
      <c r="L60" s="324"/>
      <c r="O60" s="427"/>
    </row>
    <row r="61" spans="1:12" s="19" customFormat="1" ht="15" customHeight="1" hidden="1">
      <c r="A61" s="238">
        <v>54.8</v>
      </c>
      <c r="B61" s="23">
        <v>2</v>
      </c>
      <c r="C61" s="16" t="s">
        <v>257</v>
      </c>
      <c r="D61" s="3" t="s">
        <v>2</v>
      </c>
      <c r="E61" s="13">
        <f t="shared" si="10"/>
        <v>2893</v>
      </c>
      <c r="F61" s="286">
        <f t="shared" si="11"/>
        <v>2691</v>
      </c>
      <c r="G61" s="286">
        <f t="shared" si="12"/>
        <v>2515</v>
      </c>
      <c r="H61" s="156">
        <v>45900</v>
      </c>
      <c r="I61" s="38"/>
      <c r="J61" s="11">
        <v>54.8</v>
      </c>
      <c r="K61" s="38"/>
      <c r="L61" s="324"/>
    </row>
    <row r="62" spans="1:12" s="19" customFormat="1" ht="15" customHeight="1" hidden="1">
      <c r="A62" s="238">
        <v>63.6</v>
      </c>
      <c r="B62" s="23">
        <v>2.5</v>
      </c>
      <c r="C62" s="16" t="s">
        <v>19</v>
      </c>
      <c r="D62" s="3" t="s">
        <v>2</v>
      </c>
      <c r="E62" s="13">
        <f t="shared" si="10"/>
        <v>3357</v>
      </c>
      <c r="F62" s="286">
        <f t="shared" si="11"/>
        <v>3124</v>
      </c>
      <c r="G62" s="286">
        <f t="shared" si="12"/>
        <v>2919</v>
      </c>
      <c r="H62" s="156">
        <v>45900</v>
      </c>
      <c r="I62" s="38"/>
      <c r="J62" s="11">
        <v>63.6</v>
      </c>
      <c r="K62" s="38"/>
      <c r="L62" s="324"/>
    </row>
    <row r="63" spans="1:12" s="15" customFormat="1" ht="15" customHeight="1">
      <c r="A63" s="238">
        <v>77.8</v>
      </c>
      <c r="B63" s="23">
        <v>3</v>
      </c>
      <c r="C63" s="16" t="s">
        <v>19</v>
      </c>
      <c r="D63" s="3" t="s">
        <v>2</v>
      </c>
      <c r="E63" s="13">
        <f t="shared" si="10"/>
        <v>3928</v>
      </c>
      <c r="F63" s="286">
        <f t="shared" si="11"/>
        <v>3654</v>
      </c>
      <c r="G63" s="286">
        <f t="shared" si="12"/>
        <v>3415</v>
      </c>
      <c r="H63" s="156">
        <v>43900</v>
      </c>
      <c r="I63" s="38"/>
      <c r="J63" s="11">
        <v>77.8</v>
      </c>
      <c r="K63" s="38"/>
      <c r="L63" s="27"/>
    </row>
    <row r="64" spans="1:12" s="19" customFormat="1" ht="15" customHeight="1">
      <c r="A64" s="238">
        <v>288</v>
      </c>
      <c r="B64" s="23" t="s">
        <v>395</v>
      </c>
      <c r="C64" s="237" t="s">
        <v>60</v>
      </c>
      <c r="D64" s="3" t="s">
        <v>2</v>
      </c>
      <c r="E64" s="13">
        <f t="shared" si="10"/>
        <v>14540</v>
      </c>
      <c r="F64" s="286">
        <f t="shared" si="11"/>
        <v>13528</v>
      </c>
      <c r="G64" s="286">
        <f t="shared" si="12"/>
        <v>12643</v>
      </c>
      <c r="H64" s="156">
        <v>43900</v>
      </c>
      <c r="I64" s="38"/>
      <c r="J64" s="11">
        <v>288</v>
      </c>
      <c r="K64" s="38">
        <v>100</v>
      </c>
      <c r="L64" s="324"/>
    </row>
    <row r="65" spans="1:12" s="19" customFormat="1" ht="15" customHeight="1" hidden="1">
      <c r="A65" s="238">
        <v>144</v>
      </c>
      <c r="B65" s="23" t="s">
        <v>454</v>
      </c>
      <c r="C65" s="237" t="s">
        <v>275</v>
      </c>
      <c r="D65" s="3" t="s">
        <v>2</v>
      </c>
      <c r="E65" s="13">
        <f t="shared" si="10"/>
        <v>7270</v>
      </c>
      <c r="F65" s="286">
        <f t="shared" si="11"/>
        <v>6764</v>
      </c>
      <c r="G65" s="286">
        <f t="shared" si="12"/>
        <v>6322</v>
      </c>
      <c r="H65" s="156">
        <v>43900</v>
      </c>
      <c r="I65" s="38"/>
      <c r="J65" s="11">
        <v>144</v>
      </c>
      <c r="K65" s="38"/>
      <c r="L65" s="324"/>
    </row>
    <row r="66" spans="1:11" ht="15" customHeight="1">
      <c r="A66" s="238">
        <v>362</v>
      </c>
      <c r="B66" s="23" t="s">
        <v>396</v>
      </c>
      <c r="C66" s="237" t="s">
        <v>60</v>
      </c>
      <c r="D66" s="3" t="s">
        <v>2</v>
      </c>
      <c r="E66" s="13">
        <f t="shared" si="10"/>
        <v>18276</v>
      </c>
      <c r="F66" s="286">
        <f t="shared" si="11"/>
        <v>17004</v>
      </c>
      <c r="G66" s="286">
        <f t="shared" si="12"/>
        <v>15892</v>
      </c>
      <c r="H66" s="156">
        <v>43900</v>
      </c>
      <c r="I66" s="38"/>
      <c r="J66" s="11">
        <v>362</v>
      </c>
      <c r="K66" s="38">
        <v>200</v>
      </c>
    </row>
    <row r="67" spans="1:11" ht="15" customHeight="1">
      <c r="A67" s="238">
        <v>434</v>
      </c>
      <c r="B67" s="23" t="s">
        <v>397</v>
      </c>
      <c r="C67" s="237" t="s">
        <v>60</v>
      </c>
      <c r="D67" s="3" t="s">
        <v>2</v>
      </c>
      <c r="E67" s="13">
        <f t="shared" si="10"/>
        <v>21910</v>
      </c>
      <c r="F67" s="286">
        <f t="shared" si="11"/>
        <v>20386</v>
      </c>
      <c r="G67" s="286">
        <f t="shared" si="12"/>
        <v>19053</v>
      </c>
      <c r="H67" s="156">
        <v>43900</v>
      </c>
      <c r="I67" s="38"/>
      <c r="J67" s="11">
        <v>434</v>
      </c>
      <c r="K67" s="38">
        <v>200</v>
      </c>
    </row>
    <row r="68" spans="1:11" ht="15" customHeight="1">
      <c r="A68" s="238">
        <v>578.6</v>
      </c>
      <c r="B68" s="23" t="s">
        <v>398</v>
      </c>
      <c r="C68" s="237" t="s">
        <v>60</v>
      </c>
      <c r="D68" s="3" t="s">
        <v>2</v>
      </c>
      <c r="E68" s="13">
        <f t="shared" si="10"/>
        <v>29211</v>
      </c>
      <c r="F68" s="286">
        <f t="shared" si="11"/>
        <v>27179</v>
      </c>
      <c r="G68" s="286">
        <f t="shared" si="12"/>
        <v>25401</v>
      </c>
      <c r="H68" s="156">
        <v>43900</v>
      </c>
      <c r="I68" s="38"/>
      <c r="J68" s="11">
        <v>578.6</v>
      </c>
      <c r="K68" s="38">
        <v>200</v>
      </c>
    </row>
    <row r="69" spans="1:11" ht="15" customHeight="1">
      <c r="A69" s="238">
        <v>579.6</v>
      </c>
      <c r="B69" s="5" t="s">
        <v>562</v>
      </c>
      <c r="C69" s="319" t="s">
        <v>561</v>
      </c>
      <c r="D69" s="3" t="s">
        <v>2</v>
      </c>
      <c r="E69" s="13">
        <f>SUM(H69*J69/1000)*1.15</f>
        <v>29261</v>
      </c>
      <c r="F69" s="286">
        <f>SUM(H69*J69/1000)*1.07</f>
        <v>27226</v>
      </c>
      <c r="G69" s="286">
        <f>SUM(H69*J69/1000)</f>
        <v>25444</v>
      </c>
      <c r="H69" s="156">
        <v>43900</v>
      </c>
      <c r="I69" s="38"/>
      <c r="J69" s="11">
        <v>579.6</v>
      </c>
      <c r="K69" s="38">
        <v>200</v>
      </c>
    </row>
    <row r="70" spans="1:11" ht="15" customHeight="1" hidden="1">
      <c r="A70" s="238">
        <v>691</v>
      </c>
      <c r="B70" s="23" t="s">
        <v>566</v>
      </c>
      <c r="C70" s="319" t="s">
        <v>561</v>
      </c>
      <c r="D70" s="3" t="s">
        <v>2</v>
      </c>
      <c r="E70" s="13">
        <f>SUM(H70*J70/1000)*1.15</f>
        <v>35680</v>
      </c>
      <c r="F70" s="286">
        <f>SUM(H70*J70/1000)*1.07</f>
        <v>33198</v>
      </c>
      <c r="G70" s="286">
        <f>SUM(H70*J70/1000)</f>
        <v>31026</v>
      </c>
      <c r="H70" s="156">
        <v>44900</v>
      </c>
      <c r="I70" s="38"/>
      <c r="J70" s="11">
        <v>691</v>
      </c>
      <c r="K70" s="38">
        <v>200</v>
      </c>
    </row>
    <row r="71" spans="1:12" ht="15" customHeight="1">
      <c r="A71" s="238">
        <v>736.5</v>
      </c>
      <c r="B71" s="23" t="s">
        <v>399</v>
      </c>
      <c r="C71" s="237" t="s">
        <v>60</v>
      </c>
      <c r="D71" s="3" t="s">
        <v>2</v>
      </c>
      <c r="E71" s="13">
        <f t="shared" si="10"/>
        <v>38029</v>
      </c>
      <c r="F71" s="286">
        <f t="shared" si="11"/>
        <v>35384</v>
      </c>
      <c r="G71" s="286">
        <f t="shared" si="12"/>
        <v>33069</v>
      </c>
      <c r="H71" s="156">
        <v>44900</v>
      </c>
      <c r="I71" s="38"/>
      <c r="J71" s="11">
        <v>736.5</v>
      </c>
      <c r="K71" s="35">
        <v>200</v>
      </c>
      <c r="L71" s="325"/>
    </row>
    <row r="72" spans="1:11" ht="15" customHeight="1" hidden="1">
      <c r="A72" s="238">
        <v>982</v>
      </c>
      <c r="B72" s="23" t="s">
        <v>403</v>
      </c>
      <c r="C72" s="319" t="s">
        <v>251</v>
      </c>
      <c r="D72" s="3" t="s">
        <v>2</v>
      </c>
      <c r="E72" s="13">
        <f t="shared" si="10"/>
        <v>49576</v>
      </c>
      <c r="F72" s="286">
        <f t="shared" si="11"/>
        <v>46127</v>
      </c>
      <c r="G72" s="286">
        <f t="shared" si="12"/>
        <v>43110</v>
      </c>
      <c r="H72" s="156">
        <v>43900</v>
      </c>
      <c r="I72" s="38"/>
      <c r="J72" s="11">
        <v>982</v>
      </c>
      <c r="K72" s="35">
        <v>200</v>
      </c>
    </row>
    <row r="73" spans="1:11" ht="15" customHeight="1" hidden="1">
      <c r="A73" s="238">
        <v>528</v>
      </c>
      <c r="B73" s="5" t="s">
        <v>563</v>
      </c>
      <c r="C73" s="319" t="s">
        <v>543</v>
      </c>
      <c r="D73" s="3" t="s">
        <v>2</v>
      </c>
      <c r="E73" s="13">
        <f t="shared" si="10"/>
        <v>27263</v>
      </c>
      <c r="F73" s="286">
        <f t="shared" si="11"/>
        <v>25367</v>
      </c>
      <c r="G73" s="286">
        <f t="shared" si="12"/>
        <v>23707</v>
      </c>
      <c r="H73" s="156">
        <v>44900</v>
      </c>
      <c r="I73" s="38"/>
      <c r="J73" s="11">
        <v>528</v>
      </c>
      <c r="K73" s="35">
        <v>200</v>
      </c>
    </row>
    <row r="74" spans="1:11" ht="15" customHeight="1">
      <c r="A74" s="238">
        <v>878</v>
      </c>
      <c r="B74" s="23" t="s">
        <v>400</v>
      </c>
      <c r="C74" s="237" t="s">
        <v>60</v>
      </c>
      <c r="D74" s="3" t="s">
        <v>2</v>
      </c>
      <c r="E74" s="13">
        <f t="shared" si="10"/>
        <v>45336</v>
      </c>
      <c r="F74" s="286">
        <f t="shared" si="11"/>
        <v>42182</v>
      </c>
      <c r="G74" s="286">
        <f t="shared" si="12"/>
        <v>39422</v>
      </c>
      <c r="H74" s="156">
        <v>44900</v>
      </c>
      <c r="I74" s="38"/>
      <c r="J74" s="11">
        <v>878</v>
      </c>
      <c r="K74" s="35">
        <v>250</v>
      </c>
    </row>
    <row r="75" spans="1:11" ht="15" customHeight="1" hidden="1">
      <c r="A75" s="238">
        <v>1170</v>
      </c>
      <c r="B75" s="23" t="s">
        <v>407</v>
      </c>
      <c r="C75" s="319" t="s">
        <v>251</v>
      </c>
      <c r="D75" s="3" t="s">
        <v>2</v>
      </c>
      <c r="E75" s="13">
        <f t="shared" si="10"/>
        <v>60413</v>
      </c>
      <c r="F75" s="286">
        <f t="shared" si="11"/>
        <v>56210</v>
      </c>
      <c r="G75" s="286">
        <f t="shared" si="12"/>
        <v>52533</v>
      </c>
      <c r="H75" s="156">
        <v>44900</v>
      </c>
      <c r="I75" s="38"/>
      <c r="J75" s="11">
        <v>1170</v>
      </c>
      <c r="K75" s="35">
        <v>250</v>
      </c>
    </row>
    <row r="76" spans="1:11" ht="15" customHeight="1">
      <c r="A76" s="238">
        <v>800</v>
      </c>
      <c r="B76" s="5" t="s">
        <v>603</v>
      </c>
      <c r="C76" s="237" t="s">
        <v>602</v>
      </c>
      <c r="D76" s="3" t="s">
        <v>2</v>
      </c>
      <c r="E76" s="13">
        <f t="shared" si="10"/>
        <v>41308</v>
      </c>
      <c r="F76" s="286">
        <f t="shared" si="11"/>
        <v>38434</v>
      </c>
      <c r="G76" s="286">
        <f t="shared" si="12"/>
        <v>35920</v>
      </c>
      <c r="H76" s="156">
        <v>44900</v>
      </c>
      <c r="I76" s="38"/>
      <c r="J76" s="11">
        <v>800</v>
      </c>
      <c r="K76" s="35">
        <v>250</v>
      </c>
    </row>
    <row r="77" spans="1:11" ht="15" customHeight="1">
      <c r="A77" s="238">
        <v>1170</v>
      </c>
      <c r="B77" s="5" t="s">
        <v>402</v>
      </c>
      <c r="C77" s="237" t="s">
        <v>60</v>
      </c>
      <c r="D77" s="3" t="s">
        <v>2</v>
      </c>
      <c r="E77" s="13">
        <f t="shared" si="10"/>
        <v>60413</v>
      </c>
      <c r="F77" s="286">
        <f t="shared" si="11"/>
        <v>56210</v>
      </c>
      <c r="G77" s="286">
        <f t="shared" si="12"/>
        <v>52533</v>
      </c>
      <c r="H77" s="156">
        <v>44900</v>
      </c>
      <c r="I77" s="38"/>
      <c r="J77" s="11">
        <v>1170</v>
      </c>
      <c r="K77" s="35">
        <v>250</v>
      </c>
    </row>
    <row r="78" spans="1:11" ht="15" customHeight="1">
      <c r="A78" s="238">
        <v>558</v>
      </c>
      <c r="B78" s="5" t="s">
        <v>583</v>
      </c>
      <c r="C78" s="237" t="s">
        <v>275</v>
      </c>
      <c r="D78" s="3" t="s">
        <v>2</v>
      </c>
      <c r="E78" s="13">
        <f>SUM(H78*J78/1000)*1.15</f>
        <v>28812</v>
      </c>
      <c r="F78" s="286">
        <f>SUM(H78*J78/1000)*1.07</f>
        <v>26808</v>
      </c>
      <c r="G78" s="286">
        <f>SUM(H78*J78/1000)</f>
        <v>25054</v>
      </c>
      <c r="H78" s="156">
        <v>44900</v>
      </c>
      <c r="I78" s="38"/>
      <c r="J78" s="11">
        <v>558</v>
      </c>
      <c r="K78" s="35">
        <v>250</v>
      </c>
    </row>
    <row r="79" spans="1:11" ht="15" customHeight="1" hidden="1">
      <c r="A79" s="238">
        <v>1111</v>
      </c>
      <c r="B79" s="5" t="s">
        <v>565</v>
      </c>
      <c r="C79" s="319" t="s">
        <v>561</v>
      </c>
      <c r="D79" s="3" t="s">
        <v>2</v>
      </c>
      <c r="E79" s="13">
        <f t="shared" si="10"/>
        <v>57366</v>
      </c>
      <c r="F79" s="286">
        <f t="shared" si="11"/>
        <v>53376</v>
      </c>
      <c r="G79" s="286">
        <f t="shared" si="12"/>
        <v>49884</v>
      </c>
      <c r="H79" s="156">
        <v>44900</v>
      </c>
      <c r="I79" s="38"/>
      <c r="J79" s="11">
        <v>1111</v>
      </c>
      <c r="K79" s="35">
        <v>300</v>
      </c>
    </row>
    <row r="80" spans="1:11" ht="15" customHeight="1" hidden="1">
      <c r="A80" s="238">
        <v>1560</v>
      </c>
      <c r="B80" s="5" t="s">
        <v>487</v>
      </c>
      <c r="C80" s="319" t="s">
        <v>251</v>
      </c>
      <c r="D80" s="3" t="s">
        <v>2</v>
      </c>
      <c r="E80" s="13">
        <f t="shared" si="10"/>
        <v>80551</v>
      </c>
      <c r="F80" s="286">
        <f t="shared" si="11"/>
        <v>74947</v>
      </c>
      <c r="G80" s="286">
        <f t="shared" si="12"/>
        <v>70044</v>
      </c>
      <c r="H80" s="156">
        <v>44900</v>
      </c>
      <c r="I80" s="38"/>
      <c r="J80" s="11">
        <v>1560</v>
      </c>
      <c r="K80" s="35">
        <v>300</v>
      </c>
    </row>
    <row r="81" spans="1:11" ht="15" customHeight="1">
      <c r="A81" s="238">
        <v>970</v>
      </c>
      <c r="B81" s="5" t="s">
        <v>564</v>
      </c>
      <c r="C81" s="319" t="s">
        <v>542</v>
      </c>
      <c r="D81" s="3" t="s">
        <v>2</v>
      </c>
      <c r="E81" s="13">
        <f t="shared" si="10"/>
        <v>50086</v>
      </c>
      <c r="F81" s="286">
        <f t="shared" si="11"/>
        <v>46602</v>
      </c>
      <c r="G81" s="286">
        <f t="shared" si="12"/>
        <v>43553</v>
      </c>
      <c r="H81" s="156">
        <v>44900</v>
      </c>
      <c r="I81" s="38"/>
      <c r="J81" s="11">
        <v>970</v>
      </c>
      <c r="K81" s="35">
        <v>350</v>
      </c>
    </row>
    <row r="82" spans="1:11" ht="15" customHeight="1" hidden="1">
      <c r="A82" s="238">
        <v>1973</v>
      </c>
      <c r="B82" s="5" t="s">
        <v>457</v>
      </c>
      <c r="C82" s="319" t="s">
        <v>251</v>
      </c>
      <c r="D82" s="3" t="s">
        <v>2</v>
      </c>
      <c r="E82" s="13">
        <f>SUM(H82*J82/1000)*1.15</f>
        <v>101876</v>
      </c>
      <c r="F82" s="286">
        <f>SUM(H82*J82/1000)*1.07</f>
        <v>94789</v>
      </c>
      <c r="G82" s="286">
        <f>SUM(H82*J82/1000)</f>
        <v>88588</v>
      </c>
      <c r="H82" s="156">
        <v>44900</v>
      </c>
      <c r="I82" s="38"/>
      <c r="J82" s="11">
        <v>1973</v>
      </c>
      <c r="K82" s="35">
        <v>350</v>
      </c>
    </row>
    <row r="83" spans="1:11" ht="15" customHeight="1">
      <c r="A83" s="238">
        <v>1480</v>
      </c>
      <c r="B83" s="5" t="s">
        <v>401</v>
      </c>
      <c r="C83" s="237" t="s">
        <v>60</v>
      </c>
      <c r="D83" s="3" t="s">
        <v>2</v>
      </c>
      <c r="E83" s="13">
        <f t="shared" si="10"/>
        <v>76420</v>
      </c>
      <c r="F83" s="286">
        <f t="shared" si="11"/>
        <v>71104</v>
      </c>
      <c r="G83" s="286">
        <f t="shared" si="12"/>
        <v>66452</v>
      </c>
      <c r="H83" s="156">
        <v>44900</v>
      </c>
      <c r="I83" s="38"/>
      <c r="J83" s="11">
        <v>1480</v>
      </c>
      <c r="K83" s="35">
        <v>350</v>
      </c>
    </row>
    <row r="84" spans="1:11" ht="15" customHeight="1">
      <c r="A84" s="238">
        <v>2120</v>
      </c>
      <c r="B84" s="23" t="s">
        <v>434</v>
      </c>
      <c r="C84" s="319" t="s">
        <v>60</v>
      </c>
      <c r="D84" s="3" t="s">
        <v>2</v>
      </c>
      <c r="E84" s="13">
        <f>SUM(H84*J84/1000)*1.15</f>
        <v>109466</v>
      </c>
      <c r="F84" s="286">
        <f>SUM(H84*J84/1000)*1.07</f>
        <v>101851</v>
      </c>
      <c r="G84" s="286">
        <f>SUM(H84*J84/1000)</f>
        <v>95188</v>
      </c>
      <c r="H84" s="156">
        <v>44900</v>
      </c>
      <c r="I84" s="38"/>
      <c r="J84" s="11">
        <v>2120</v>
      </c>
      <c r="K84" s="35">
        <v>350</v>
      </c>
    </row>
    <row r="85" spans="1:11" ht="15" customHeight="1">
      <c r="A85" s="33"/>
      <c r="B85" s="222" t="s">
        <v>390</v>
      </c>
      <c r="C85" s="202"/>
      <c r="D85" s="202"/>
      <c r="E85" s="202"/>
      <c r="F85" s="202"/>
      <c r="G85" s="202"/>
      <c r="H85" s="202"/>
      <c r="I85" s="51"/>
      <c r="J85" s="33"/>
      <c r="K85" s="47"/>
    </row>
    <row r="86" spans="1:11" ht="15" customHeight="1">
      <c r="A86" s="238">
        <v>20.6</v>
      </c>
      <c r="B86" s="223">
        <v>0.8</v>
      </c>
      <c r="C86" s="16" t="s">
        <v>19</v>
      </c>
      <c r="D86" s="3" t="s">
        <v>2</v>
      </c>
      <c r="E86" s="13">
        <f aca="true" t="shared" si="13" ref="E86:E92">SUM(H86*J86/1000)*1.15</f>
        <v>1206</v>
      </c>
      <c r="F86" s="286">
        <f aca="true" t="shared" si="14" ref="F86:F92">SUM(H86*J86/1000)*1.07</f>
        <v>1122</v>
      </c>
      <c r="G86" s="286">
        <f aca="true" t="shared" si="15" ref="G86:G92">SUM(H86*J86/1000)</f>
        <v>1049</v>
      </c>
      <c r="H86" s="287">
        <v>50900</v>
      </c>
      <c r="I86" s="38"/>
      <c r="J86" s="11">
        <v>20.6</v>
      </c>
      <c r="K86" s="38"/>
    </row>
    <row r="87" spans="1:11" ht="15" customHeight="1">
      <c r="A87" s="238">
        <v>25.5</v>
      </c>
      <c r="B87" s="449">
        <v>1</v>
      </c>
      <c r="C87" s="16" t="s">
        <v>19</v>
      </c>
      <c r="D87" s="3" t="s">
        <v>2</v>
      </c>
      <c r="E87" s="13">
        <f t="shared" si="13"/>
        <v>1493</v>
      </c>
      <c r="F87" s="286">
        <f t="shared" si="14"/>
        <v>1389</v>
      </c>
      <c r="G87" s="286">
        <f t="shared" si="15"/>
        <v>1298</v>
      </c>
      <c r="H87" s="287">
        <v>50900</v>
      </c>
      <c r="I87" s="38"/>
      <c r="J87" s="11">
        <v>25.5</v>
      </c>
      <c r="K87" s="38"/>
    </row>
    <row r="88" spans="1:11" ht="15" customHeight="1">
      <c r="A88" s="238">
        <v>32</v>
      </c>
      <c r="B88" s="223">
        <v>1.2</v>
      </c>
      <c r="C88" s="16" t="s">
        <v>19</v>
      </c>
      <c r="D88" s="3" t="s">
        <v>2</v>
      </c>
      <c r="E88" s="13">
        <f t="shared" si="13"/>
        <v>1836</v>
      </c>
      <c r="F88" s="286">
        <f t="shared" si="14"/>
        <v>1709</v>
      </c>
      <c r="G88" s="286">
        <f t="shared" si="15"/>
        <v>1597</v>
      </c>
      <c r="H88" s="287">
        <v>49900</v>
      </c>
      <c r="I88" s="38"/>
      <c r="J88" s="11">
        <v>32</v>
      </c>
      <c r="K88" s="38"/>
    </row>
    <row r="89" spans="1:11" ht="15" customHeight="1">
      <c r="A89" s="238">
        <v>38</v>
      </c>
      <c r="B89" s="23">
        <v>1.5</v>
      </c>
      <c r="C89" s="16" t="s">
        <v>19</v>
      </c>
      <c r="D89" s="3" t="s">
        <v>2</v>
      </c>
      <c r="E89" s="13">
        <f t="shared" si="13"/>
        <v>2181</v>
      </c>
      <c r="F89" s="286">
        <f t="shared" si="14"/>
        <v>2029</v>
      </c>
      <c r="G89" s="286">
        <f t="shared" si="15"/>
        <v>1896</v>
      </c>
      <c r="H89" s="287">
        <v>49900</v>
      </c>
      <c r="I89" s="38"/>
      <c r="J89" s="11">
        <v>38</v>
      </c>
      <c r="K89" s="38"/>
    </row>
    <row r="90" spans="1:11" ht="15" customHeight="1" hidden="1">
      <c r="A90" s="238">
        <v>32.6</v>
      </c>
      <c r="B90" s="23">
        <v>2</v>
      </c>
      <c r="C90" s="203" t="s">
        <v>441</v>
      </c>
      <c r="D90" s="3" t="s">
        <v>2</v>
      </c>
      <c r="E90" s="13">
        <f t="shared" si="13"/>
        <v>1871</v>
      </c>
      <c r="F90" s="286">
        <f t="shared" si="14"/>
        <v>1741</v>
      </c>
      <c r="G90" s="286">
        <f t="shared" si="15"/>
        <v>1627</v>
      </c>
      <c r="H90" s="287">
        <v>49900</v>
      </c>
      <c r="I90" s="38"/>
      <c r="J90" s="11">
        <v>32.6</v>
      </c>
      <c r="K90" s="38"/>
    </row>
    <row r="91" spans="1:11" ht="15" customHeight="1">
      <c r="A91" s="238">
        <v>51</v>
      </c>
      <c r="B91" s="23">
        <v>2</v>
      </c>
      <c r="C91" s="16" t="s">
        <v>19</v>
      </c>
      <c r="D91" s="3" t="s">
        <v>2</v>
      </c>
      <c r="E91" s="13">
        <f t="shared" si="13"/>
        <v>2927</v>
      </c>
      <c r="F91" s="286">
        <f t="shared" si="14"/>
        <v>2723</v>
      </c>
      <c r="G91" s="286">
        <f t="shared" si="15"/>
        <v>2545</v>
      </c>
      <c r="H91" s="287">
        <v>49900</v>
      </c>
      <c r="I91" s="38"/>
      <c r="J91" s="11">
        <v>51</v>
      </c>
      <c r="K91" s="38"/>
    </row>
    <row r="92" spans="1:11" ht="15" customHeight="1">
      <c r="A92" s="238">
        <v>77.8</v>
      </c>
      <c r="B92" s="23">
        <v>3</v>
      </c>
      <c r="C92" s="16" t="s">
        <v>19</v>
      </c>
      <c r="D92" s="3" t="s">
        <v>2</v>
      </c>
      <c r="E92" s="13">
        <f t="shared" si="13"/>
        <v>4465</v>
      </c>
      <c r="F92" s="286">
        <f t="shared" si="14"/>
        <v>4154</v>
      </c>
      <c r="G92" s="286">
        <f t="shared" si="15"/>
        <v>3882</v>
      </c>
      <c r="H92" s="287">
        <v>49900</v>
      </c>
      <c r="I92" s="38"/>
      <c r="J92" s="11">
        <v>77.8</v>
      </c>
      <c r="K92" s="38"/>
    </row>
    <row r="93" spans="1:11" ht="15" customHeight="1">
      <c r="A93" s="34"/>
      <c r="B93" s="106" t="s">
        <v>667</v>
      </c>
      <c r="C93" s="204"/>
      <c r="D93" s="204"/>
      <c r="E93" s="204"/>
      <c r="F93" s="366" t="s">
        <v>462</v>
      </c>
      <c r="G93" s="366" t="s">
        <v>632</v>
      </c>
      <c r="H93" s="204"/>
      <c r="I93" s="204"/>
      <c r="J93" s="34"/>
      <c r="K93" s="34"/>
    </row>
    <row r="94" spans="1:11" ht="15" customHeight="1">
      <c r="A94" s="238"/>
      <c r="B94" s="23" t="s">
        <v>668</v>
      </c>
      <c r="C94" s="16"/>
      <c r="D94" s="3" t="s">
        <v>104</v>
      </c>
      <c r="E94" s="13"/>
      <c r="F94" s="285">
        <v>2.5</v>
      </c>
      <c r="G94" s="286">
        <v>2</v>
      </c>
      <c r="H94" s="287"/>
      <c r="I94" s="38"/>
      <c r="J94" s="11" t="s">
        <v>669</v>
      </c>
      <c r="K94" s="38"/>
    </row>
    <row r="95" spans="1:11" ht="15" customHeight="1">
      <c r="A95" s="34"/>
      <c r="B95" s="106" t="s">
        <v>391</v>
      </c>
      <c r="C95" s="204"/>
      <c r="D95" s="204"/>
      <c r="E95" s="204"/>
      <c r="F95" s="204"/>
      <c r="G95" s="204"/>
      <c r="H95" s="204"/>
      <c r="I95" s="204"/>
      <c r="J95" s="34"/>
      <c r="K95" s="34"/>
    </row>
    <row r="96" spans="1:11" ht="15" customHeight="1">
      <c r="A96" s="11">
        <v>75.5</v>
      </c>
      <c r="B96" s="23">
        <v>3</v>
      </c>
      <c r="C96" s="16" t="s">
        <v>19</v>
      </c>
      <c r="D96" s="3" t="s">
        <v>2</v>
      </c>
      <c r="E96" s="13"/>
      <c r="F96" s="286">
        <f>SUM(H96*J96/1000)*1.05</f>
        <v>3559</v>
      </c>
      <c r="G96" s="286">
        <f>SUM(H96*J96/1000)</f>
        <v>3390</v>
      </c>
      <c r="H96" s="446">
        <v>44900</v>
      </c>
      <c r="I96" s="38"/>
      <c r="J96" s="11">
        <v>75.5</v>
      </c>
      <c r="K96" s="38"/>
    </row>
    <row r="97" spans="1:11" ht="15" customHeight="1">
      <c r="A97" s="11">
        <v>300</v>
      </c>
      <c r="B97" s="23">
        <v>4</v>
      </c>
      <c r="C97" s="16" t="s">
        <v>60</v>
      </c>
      <c r="D97" s="3" t="s">
        <v>2</v>
      </c>
      <c r="E97" s="13">
        <f>SUM(H97*J97/1000)*1.15</f>
        <v>15491</v>
      </c>
      <c r="F97" s="286">
        <f>SUM(H97*J97/1000)*1.05</f>
        <v>14144</v>
      </c>
      <c r="G97" s="286">
        <f>SUM(H97*J97/1000)</f>
        <v>13470</v>
      </c>
      <c r="H97" s="446">
        <v>44900</v>
      </c>
      <c r="I97" s="38"/>
      <c r="J97" s="11">
        <v>300</v>
      </c>
      <c r="K97" s="38">
        <v>100</v>
      </c>
    </row>
    <row r="98" spans="1:11" ht="15" customHeight="1" hidden="1">
      <c r="A98" s="11"/>
      <c r="B98" s="23">
        <v>5</v>
      </c>
      <c r="C98" s="16" t="s">
        <v>60</v>
      </c>
      <c r="D98" s="3" t="s">
        <v>2</v>
      </c>
      <c r="E98" s="13">
        <f>SUM(H98*J98/1000)*1.15</f>
        <v>0</v>
      </c>
      <c r="F98" s="286">
        <f>SUM(H98*J98/1000)*1.05</f>
        <v>0</v>
      </c>
      <c r="G98" s="286">
        <f>SUM(H98*J98/1000)</f>
        <v>0</v>
      </c>
      <c r="H98" s="446">
        <v>39900</v>
      </c>
      <c r="I98" s="38"/>
      <c r="J98" s="11"/>
      <c r="K98" s="38">
        <v>200</v>
      </c>
    </row>
    <row r="99" spans="1:11" ht="15" customHeight="1" thickBot="1">
      <c r="A99" s="367">
        <v>440</v>
      </c>
      <c r="B99" s="52">
        <v>6</v>
      </c>
      <c r="C99" s="452" t="s">
        <v>60</v>
      </c>
      <c r="D99" s="53" t="s">
        <v>2</v>
      </c>
      <c r="E99" s="368">
        <f>SUM(H99*J99/1000)*1.15</f>
        <v>22719</v>
      </c>
      <c r="F99" s="200">
        <f>SUM(H99*J99/1000)*1.05</f>
        <v>20744</v>
      </c>
      <c r="G99" s="200">
        <f>SUM(H99*J99/1000)</f>
        <v>19756</v>
      </c>
      <c r="H99" s="453">
        <v>44900</v>
      </c>
      <c r="I99" s="55"/>
      <c r="J99" s="367">
        <v>440</v>
      </c>
      <c r="K99" s="55">
        <v>300</v>
      </c>
    </row>
    <row r="100" spans="1:11" ht="15" customHeight="1">
      <c r="A100" s="454"/>
      <c r="B100" s="224" t="s">
        <v>756</v>
      </c>
      <c r="C100" s="161" t="s">
        <v>758</v>
      </c>
      <c r="D100" s="64" t="s">
        <v>2</v>
      </c>
      <c r="E100" s="199"/>
      <c r="F100" s="290">
        <v>1200</v>
      </c>
      <c r="G100" s="290">
        <v>1100</v>
      </c>
      <c r="H100" s="455"/>
      <c r="I100" s="160"/>
      <c r="J100" s="162"/>
      <c r="K100" s="74"/>
    </row>
    <row r="101" spans="1:11" ht="15" customHeight="1" thickBot="1">
      <c r="A101" s="371"/>
      <c r="B101" s="168" t="s">
        <v>757</v>
      </c>
      <c r="C101" s="456" t="s">
        <v>758</v>
      </c>
      <c r="D101" s="71" t="s">
        <v>2</v>
      </c>
      <c r="E101" s="163"/>
      <c r="F101" s="292">
        <v>1980</v>
      </c>
      <c r="G101" s="292">
        <v>1980</v>
      </c>
      <c r="H101" s="457"/>
      <c r="I101" s="164"/>
      <c r="J101" s="165"/>
      <c r="K101" s="76"/>
    </row>
    <row r="102" spans="1:11" ht="15" customHeight="1">
      <c r="A102" s="34"/>
      <c r="B102" s="106" t="s">
        <v>740</v>
      </c>
      <c r="C102" s="204"/>
      <c r="D102" s="34"/>
      <c r="E102" s="34"/>
      <c r="F102" s="34"/>
      <c r="G102" s="34"/>
      <c r="H102" s="411"/>
      <c r="I102" s="34"/>
      <c r="J102" s="34"/>
      <c r="K102" s="34"/>
    </row>
    <row r="103" spans="1:11" ht="15" customHeight="1">
      <c r="A103" s="11"/>
      <c r="B103" s="23" t="s">
        <v>741</v>
      </c>
      <c r="C103" s="16" t="s">
        <v>739</v>
      </c>
      <c r="D103" s="3" t="s">
        <v>2</v>
      </c>
      <c r="E103" s="13"/>
      <c r="F103" s="286">
        <v>2100</v>
      </c>
      <c r="G103" s="286"/>
      <c r="H103" s="287"/>
      <c r="I103" s="38"/>
      <c r="J103" s="11"/>
      <c r="K103" s="38"/>
    </row>
    <row r="104" spans="1:11" ht="15" customHeight="1" hidden="1" thickBot="1">
      <c r="A104" s="229"/>
      <c r="B104" s="445" t="s">
        <v>742</v>
      </c>
      <c r="C104" s="279" t="s">
        <v>592</v>
      </c>
      <c r="D104" s="194" t="s">
        <v>2</v>
      </c>
      <c r="E104" s="450">
        <v>1500</v>
      </c>
      <c r="F104" s="451">
        <v>2750</v>
      </c>
      <c r="G104" s="451">
        <v>2650</v>
      </c>
      <c r="H104" s="293"/>
      <c r="I104" s="230"/>
      <c r="J104" s="229"/>
      <c r="K104" s="196"/>
    </row>
    <row r="105" spans="1:11" ht="15" customHeight="1">
      <c r="A105" s="33"/>
      <c r="B105" s="222" t="s">
        <v>3</v>
      </c>
      <c r="C105" s="202"/>
      <c r="D105" s="202"/>
      <c r="E105" s="202"/>
      <c r="F105" s="202"/>
      <c r="G105" s="202"/>
      <c r="H105" s="202"/>
      <c r="I105" s="33"/>
      <c r="J105" s="33"/>
      <c r="K105" s="312"/>
    </row>
    <row r="106" spans="1:11" ht="15" customHeight="1">
      <c r="A106" s="11">
        <v>0.58</v>
      </c>
      <c r="B106" s="23" t="s">
        <v>523</v>
      </c>
      <c r="C106" s="223">
        <v>6</v>
      </c>
      <c r="D106" s="3" t="s">
        <v>1</v>
      </c>
      <c r="E106" s="13">
        <f>SUM(H106*J106/1000)*1.2</f>
        <v>0</v>
      </c>
      <c r="F106" s="286">
        <v>38</v>
      </c>
      <c r="G106" s="286"/>
      <c r="H106" s="156"/>
      <c r="I106" s="38"/>
      <c r="J106" s="11">
        <v>0.58</v>
      </c>
      <c r="K106" s="35">
        <v>10</v>
      </c>
    </row>
    <row r="107" spans="1:11" ht="15" customHeight="1">
      <c r="A107" s="11">
        <v>1.04</v>
      </c>
      <c r="B107" s="23" t="s">
        <v>525</v>
      </c>
      <c r="C107" s="223"/>
      <c r="D107" s="3" t="s">
        <v>1</v>
      </c>
      <c r="E107" s="13">
        <f>SUM(H107*J107/1000)*1.2</f>
        <v>0</v>
      </c>
      <c r="F107" s="286">
        <v>63</v>
      </c>
      <c r="G107" s="286"/>
      <c r="H107" s="156"/>
      <c r="I107" s="38"/>
      <c r="J107" s="11">
        <v>1.04</v>
      </c>
      <c r="K107" s="35">
        <v>10</v>
      </c>
    </row>
    <row r="108" spans="1:11" ht="15" customHeight="1" thickBot="1">
      <c r="A108" s="165">
        <v>1.63</v>
      </c>
      <c r="B108" s="168" t="s">
        <v>524</v>
      </c>
      <c r="C108" s="258">
        <v>6</v>
      </c>
      <c r="D108" s="71" t="s">
        <v>1</v>
      </c>
      <c r="E108" s="163">
        <f>SUM(H108*J108/1000)*1.2</f>
        <v>0</v>
      </c>
      <c r="F108" s="292">
        <v>78</v>
      </c>
      <c r="G108" s="292"/>
      <c r="H108" s="215"/>
      <c r="I108" s="164"/>
      <c r="J108" s="165">
        <v>1.63</v>
      </c>
      <c r="K108" s="72">
        <v>10</v>
      </c>
    </row>
    <row r="109" spans="1:11" ht="15" customHeight="1">
      <c r="A109" s="313">
        <v>0.7</v>
      </c>
      <c r="B109" s="314" t="s">
        <v>4</v>
      </c>
      <c r="C109" s="315">
        <v>6</v>
      </c>
      <c r="D109" s="118" t="s">
        <v>1</v>
      </c>
      <c r="E109" s="316">
        <f aca="true" t="shared" si="16" ref="E109:E127">SUM(H109*J109/1000)*1.2</f>
        <v>44</v>
      </c>
      <c r="F109" s="317">
        <f aca="true" t="shared" si="17" ref="F109:F127">SUM(H109*J109/1000)*1.1</f>
        <v>40</v>
      </c>
      <c r="G109" s="317">
        <f aca="true" t="shared" si="18" ref="G109:G127">SUM(H109*J109/1000)</f>
        <v>36</v>
      </c>
      <c r="H109" s="201">
        <v>51900</v>
      </c>
      <c r="I109" s="318"/>
      <c r="J109" s="313">
        <v>0.7</v>
      </c>
      <c r="K109" s="119">
        <v>5</v>
      </c>
    </row>
    <row r="110" spans="1:11" ht="15" customHeight="1">
      <c r="A110" s="4">
        <v>0.829</v>
      </c>
      <c r="B110" s="23" t="s">
        <v>57</v>
      </c>
      <c r="C110" s="223">
        <v>6</v>
      </c>
      <c r="D110" s="3" t="s">
        <v>1</v>
      </c>
      <c r="E110" s="13">
        <f t="shared" si="16"/>
        <v>50</v>
      </c>
      <c r="F110" s="286">
        <f t="shared" si="17"/>
        <v>46</v>
      </c>
      <c r="G110" s="286">
        <f t="shared" si="18"/>
        <v>42</v>
      </c>
      <c r="H110" s="156">
        <v>50450</v>
      </c>
      <c r="I110" s="38"/>
      <c r="J110" s="4">
        <v>0.829</v>
      </c>
      <c r="K110" s="35">
        <v>5</v>
      </c>
    </row>
    <row r="111" spans="1:11" ht="15" customHeight="1">
      <c r="A111" s="11">
        <v>0.97</v>
      </c>
      <c r="B111" s="23" t="s">
        <v>55</v>
      </c>
      <c r="C111" s="223">
        <v>6</v>
      </c>
      <c r="D111" s="3" t="s">
        <v>1</v>
      </c>
      <c r="E111" s="13">
        <f t="shared" si="16"/>
        <v>59</v>
      </c>
      <c r="F111" s="286">
        <f t="shared" si="17"/>
        <v>54</v>
      </c>
      <c r="G111" s="286">
        <f t="shared" si="18"/>
        <v>49</v>
      </c>
      <c r="H111" s="156">
        <v>50450</v>
      </c>
      <c r="I111" s="38"/>
      <c r="J111" s="11">
        <v>0.97</v>
      </c>
      <c r="K111" s="35">
        <v>5</v>
      </c>
    </row>
    <row r="112" spans="1:11" ht="15" customHeight="1">
      <c r="A112" s="10">
        <v>1.39</v>
      </c>
      <c r="B112" s="23" t="s">
        <v>47</v>
      </c>
      <c r="C112" s="223">
        <v>6</v>
      </c>
      <c r="D112" s="5" t="s">
        <v>1</v>
      </c>
      <c r="E112" s="13">
        <f t="shared" si="16"/>
        <v>83</v>
      </c>
      <c r="F112" s="286">
        <f t="shared" si="17"/>
        <v>76</v>
      </c>
      <c r="G112" s="286">
        <f t="shared" si="18"/>
        <v>69</v>
      </c>
      <c r="H112" s="156">
        <v>49900</v>
      </c>
      <c r="I112" s="38"/>
      <c r="J112" s="10">
        <v>1.39</v>
      </c>
      <c r="K112" s="35">
        <v>5</v>
      </c>
    </row>
    <row r="113" spans="1:11" ht="15" customHeight="1">
      <c r="A113" s="10">
        <v>1.57</v>
      </c>
      <c r="B113" s="23" t="s">
        <v>422</v>
      </c>
      <c r="C113" s="223">
        <v>6</v>
      </c>
      <c r="D113" s="5" t="s">
        <v>1</v>
      </c>
      <c r="E113" s="13">
        <f>SUM(H113*J113/1000)*1.2</f>
        <v>94</v>
      </c>
      <c r="F113" s="286">
        <f>SUM(H113*J113/1000)*1.1</f>
        <v>86</v>
      </c>
      <c r="G113" s="286">
        <f>SUM(H113*J113/1000)</f>
        <v>78</v>
      </c>
      <c r="H113" s="156">
        <v>49900</v>
      </c>
      <c r="I113" s="38"/>
      <c r="J113" s="10">
        <v>1.57</v>
      </c>
      <c r="K113" s="35">
        <v>5</v>
      </c>
    </row>
    <row r="114" spans="1:11" ht="15" customHeight="1">
      <c r="A114" s="11">
        <v>2.02</v>
      </c>
      <c r="B114" s="23" t="s">
        <v>51</v>
      </c>
      <c r="C114" s="16">
        <v>5.85</v>
      </c>
      <c r="D114" s="3" t="s">
        <v>1</v>
      </c>
      <c r="E114" s="13">
        <f t="shared" si="16"/>
        <v>121</v>
      </c>
      <c r="F114" s="286">
        <f t="shared" si="17"/>
        <v>111</v>
      </c>
      <c r="G114" s="286">
        <f t="shared" si="18"/>
        <v>101</v>
      </c>
      <c r="H114" s="156">
        <v>49900</v>
      </c>
      <c r="I114" s="38"/>
      <c r="J114" s="11">
        <v>2.02</v>
      </c>
      <c r="K114" s="35">
        <v>10</v>
      </c>
    </row>
    <row r="115" spans="1:12" s="15" customFormat="1" ht="15" customHeight="1">
      <c r="A115" s="11">
        <v>2.87</v>
      </c>
      <c r="B115" s="23" t="s">
        <v>81</v>
      </c>
      <c r="C115" s="223">
        <v>6</v>
      </c>
      <c r="D115" s="3" t="s">
        <v>1</v>
      </c>
      <c r="E115" s="13">
        <f t="shared" si="16"/>
        <v>172</v>
      </c>
      <c r="F115" s="286">
        <f t="shared" si="17"/>
        <v>158</v>
      </c>
      <c r="G115" s="286">
        <f t="shared" si="18"/>
        <v>143</v>
      </c>
      <c r="H115" s="156">
        <v>49900</v>
      </c>
      <c r="I115" s="38"/>
      <c r="J115" s="11">
        <v>2.87</v>
      </c>
      <c r="K115" s="35">
        <v>10</v>
      </c>
      <c r="L115" s="27"/>
    </row>
    <row r="116" spans="1:12" s="15" customFormat="1" ht="15" customHeight="1" hidden="1">
      <c r="A116" s="11">
        <v>2.93</v>
      </c>
      <c r="B116" s="5" t="s">
        <v>196</v>
      </c>
      <c r="C116" s="16"/>
      <c r="D116" s="3" t="s">
        <v>1</v>
      </c>
      <c r="E116" s="13">
        <f t="shared" si="16"/>
        <v>175</v>
      </c>
      <c r="F116" s="286">
        <f t="shared" si="17"/>
        <v>161</v>
      </c>
      <c r="G116" s="286">
        <f t="shared" si="18"/>
        <v>146</v>
      </c>
      <c r="H116" s="156">
        <v>49900</v>
      </c>
      <c r="I116" s="38"/>
      <c r="J116" s="11">
        <v>2.93</v>
      </c>
      <c r="K116" s="35">
        <v>10</v>
      </c>
      <c r="L116" s="27"/>
    </row>
    <row r="117" spans="1:12" s="15" customFormat="1" ht="15" customHeight="1">
      <c r="A117" s="11">
        <v>2.64</v>
      </c>
      <c r="B117" s="23" t="s">
        <v>465</v>
      </c>
      <c r="C117" s="223">
        <v>6</v>
      </c>
      <c r="D117" s="3" t="s">
        <v>1</v>
      </c>
      <c r="E117" s="13">
        <f>SUM(H117*J117/1000)*1.2</f>
        <v>158</v>
      </c>
      <c r="F117" s="286">
        <f>SUM(H117*J117/1000)*1.1</f>
        <v>145</v>
      </c>
      <c r="G117" s="286">
        <f>SUM(H117*J117/1000)</f>
        <v>132</v>
      </c>
      <c r="H117" s="156">
        <v>49900</v>
      </c>
      <c r="I117" s="38"/>
      <c r="J117" s="11">
        <v>2.64</v>
      </c>
      <c r="K117" s="35">
        <v>15</v>
      </c>
      <c r="L117" s="27"/>
    </row>
    <row r="118" spans="1:12" s="15" customFormat="1" ht="15" customHeight="1" hidden="1">
      <c r="A118" s="11">
        <v>3.15</v>
      </c>
      <c r="B118" s="5" t="s">
        <v>378</v>
      </c>
      <c r="C118" s="223"/>
      <c r="D118" s="3" t="s">
        <v>1</v>
      </c>
      <c r="E118" s="13">
        <f t="shared" si="16"/>
        <v>189</v>
      </c>
      <c r="F118" s="286">
        <f t="shared" si="17"/>
        <v>173</v>
      </c>
      <c r="G118" s="286">
        <f t="shared" si="18"/>
        <v>157</v>
      </c>
      <c r="H118" s="156">
        <v>49900</v>
      </c>
      <c r="I118" s="38"/>
      <c r="J118" s="11">
        <v>3.15</v>
      </c>
      <c r="K118" s="35">
        <v>15</v>
      </c>
      <c r="L118" s="27"/>
    </row>
    <row r="119" spans="1:12" s="15" customFormat="1" ht="15" customHeight="1">
      <c r="A119" s="11">
        <v>3.77</v>
      </c>
      <c r="B119" s="23" t="s">
        <v>61</v>
      </c>
      <c r="C119" s="223">
        <v>6</v>
      </c>
      <c r="D119" s="3" t="s">
        <v>1</v>
      </c>
      <c r="E119" s="13">
        <f t="shared" si="16"/>
        <v>226</v>
      </c>
      <c r="F119" s="286">
        <f t="shared" si="17"/>
        <v>207</v>
      </c>
      <c r="G119" s="286">
        <f t="shared" si="18"/>
        <v>188</v>
      </c>
      <c r="H119" s="156">
        <v>49900</v>
      </c>
      <c r="I119" s="38"/>
      <c r="J119" s="11">
        <v>3.77</v>
      </c>
      <c r="K119" s="35">
        <v>15</v>
      </c>
      <c r="L119" s="27"/>
    </row>
    <row r="120" spans="1:12" s="15" customFormat="1" ht="15" customHeight="1">
      <c r="A120" s="11">
        <v>3.9</v>
      </c>
      <c r="B120" s="23" t="s">
        <v>171</v>
      </c>
      <c r="C120" s="223">
        <v>6</v>
      </c>
      <c r="D120" s="3" t="s">
        <v>1</v>
      </c>
      <c r="E120" s="13">
        <f t="shared" si="16"/>
        <v>234</v>
      </c>
      <c r="F120" s="286">
        <f t="shared" si="17"/>
        <v>214</v>
      </c>
      <c r="G120" s="286">
        <f t="shared" si="18"/>
        <v>195</v>
      </c>
      <c r="H120" s="156">
        <v>49900</v>
      </c>
      <c r="I120" s="38"/>
      <c r="J120" s="11">
        <v>3.9</v>
      </c>
      <c r="K120" s="35">
        <v>20</v>
      </c>
      <c r="L120" s="27"/>
    </row>
    <row r="121" spans="1:12" s="15" customFormat="1" ht="15" customHeight="1" hidden="1">
      <c r="A121" s="11">
        <v>5.05</v>
      </c>
      <c r="B121" s="23" t="s">
        <v>567</v>
      </c>
      <c r="C121" s="223">
        <v>6</v>
      </c>
      <c r="D121" s="3" t="s">
        <v>1</v>
      </c>
      <c r="E121" s="13">
        <f t="shared" si="16"/>
        <v>302</v>
      </c>
      <c r="F121" s="286">
        <f t="shared" si="17"/>
        <v>277</v>
      </c>
      <c r="G121" s="286">
        <f t="shared" si="18"/>
        <v>252</v>
      </c>
      <c r="H121" s="156">
        <v>49900</v>
      </c>
      <c r="I121" s="38"/>
      <c r="J121" s="11">
        <v>5.05</v>
      </c>
      <c r="K121" s="35">
        <v>15</v>
      </c>
      <c r="L121" s="27"/>
    </row>
    <row r="122" spans="1:12" s="15" customFormat="1" ht="15" customHeight="1">
      <c r="A122" s="11">
        <v>4.87</v>
      </c>
      <c r="B122" s="5" t="s">
        <v>101</v>
      </c>
      <c r="C122" s="223"/>
      <c r="D122" s="3" t="s">
        <v>1</v>
      </c>
      <c r="E122" s="13">
        <f t="shared" si="16"/>
        <v>292</v>
      </c>
      <c r="F122" s="286">
        <f t="shared" si="17"/>
        <v>267</v>
      </c>
      <c r="G122" s="286">
        <f t="shared" si="18"/>
        <v>243</v>
      </c>
      <c r="H122" s="156">
        <v>49900</v>
      </c>
      <c r="I122" s="38"/>
      <c r="J122" s="11">
        <v>4.87</v>
      </c>
      <c r="K122" s="35">
        <v>20</v>
      </c>
      <c r="L122" s="27"/>
    </row>
    <row r="123" spans="1:12" s="15" customFormat="1" ht="15" customHeight="1">
      <c r="A123" s="11">
        <v>6.29</v>
      </c>
      <c r="B123" s="23" t="s">
        <v>746</v>
      </c>
      <c r="C123" s="16">
        <v>5.85</v>
      </c>
      <c r="D123" s="3" t="s">
        <v>1</v>
      </c>
      <c r="E123" s="13">
        <f t="shared" si="16"/>
        <v>377</v>
      </c>
      <c r="F123" s="286">
        <f t="shared" si="17"/>
        <v>345</v>
      </c>
      <c r="G123" s="286">
        <f t="shared" si="18"/>
        <v>314</v>
      </c>
      <c r="H123" s="156">
        <v>49900</v>
      </c>
      <c r="I123" s="38"/>
      <c r="J123" s="11">
        <v>6.29</v>
      </c>
      <c r="K123" s="35">
        <v>25</v>
      </c>
      <c r="L123" s="27"/>
    </row>
    <row r="124" spans="1:12" s="15" customFormat="1" ht="15" customHeight="1">
      <c r="A124" s="11">
        <v>7.85</v>
      </c>
      <c r="B124" s="23" t="s">
        <v>195</v>
      </c>
      <c r="C124" s="16">
        <v>5.85</v>
      </c>
      <c r="D124" s="3" t="s">
        <v>1</v>
      </c>
      <c r="E124" s="13">
        <f t="shared" si="16"/>
        <v>470</v>
      </c>
      <c r="F124" s="286">
        <f t="shared" si="17"/>
        <v>431</v>
      </c>
      <c r="G124" s="286">
        <f t="shared" si="18"/>
        <v>392</v>
      </c>
      <c r="H124" s="156">
        <v>49900</v>
      </c>
      <c r="I124" s="38"/>
      <c r="J124" s="11">
        <v>7.85</v>
      </c>
      <c r="K124" s="35">
        <v>30</v>
      </c>
      <c r="L124" s="27"/>
    </row>
    <row r="125" spans="1:12" s="15" customFormat="1" ht="15" customHeight="1">
      <c r="A125" s="11">
        <v>9</v>
      </c>
      <c r="B125" s="5" t="s">
        <v>546</v>
      </c>
      <c r="C125" s="223"/>
      <c r="D125" s="3" t="s">
        <v>1</v>
      </c>
      <c r="E125" s="13">
        <f>SUM(H125*J125/1000)*1.2</f>
        <v>539</v>
      </c>
      <c r="F125" s="286">
        <f>SUM(H125*J125/1000)*1.1</f>
        <v>494</v>
      </c>
      <c r="G125" s="286">
        <f>SUM(H125*J125/1000)</f>
        <v>449</v>
      </c>
      <c r="H125" s="156">
        <v>49900</v>
      </c>
      <c r="I125" s="38"/>
      <c r="J125" s="11">
        <v>9</v>
      </c>
      <c r="K125" s="35">
        <v>20</v>
      </c>
      <c r="L125" s="27"/>
    </row>
    <row r="126" spans="1:12" s="15" customFormat="1" ht="15" customHeight="1">
      <c r="A126" s="11">
        <v>4.9</v>
      </c>
      <c r="B126" s="23" t="s">
        <v>628</v>
      </c>
      <c r="C126" s="223"/>
      <c r="D126" s="3" t="s">
        <v>1</v>
      </c>
      <c r="E126" s="13">
        <f>SUM(H126*J126/1000)*1.2</f>
        <v>293</v>
      </c>
      <c r="F126" s="286">
        <f>SUM(H126*J126/1000)*1.1</f>
        <v>269</v>
      </c>
      <c r="G126" s="286">
        <f>SUM(H126*J126/1000)</f>
        <v>245</v>
      </c>
      <c r="H126" s="156">
        <v>49900</v>
      </c>
      <c r="I126" s="38"/>
      <c r="J126" s="11">
        <v>4.9</v>
      </c>
      <c r="K126" s="35">
        <v>20</v>
      </c>
      <c r="L126" s="27"/>
    </row>
    <row r="127" spans="1:12" s="15" customFormat="1" ht="15" customHeight="1">
      <c r="A127" s="11">
        <v>5.89</v>
      </c>
      <c r="B127" s="23" t="s">
        <v>172</v>
      </c>
      <c r="C127" s="223"/>
      <c r="D127" s="3" t="s">
        <v>1</v>
      </c>
      <c r="E127" s="13">
        <f t="shared" si="16"/>
        <v>353</v>
      </c>
      <c r="F127" s="286">
        <f t="shared" si="17"/>
        <v>323</v>
      </c>
      <c r="G127" s="286">
        <f t="shared" si="18"/>
        <v>294</v>
      </c>
      <c r="H127" s="156">
        <v>49900</v>
      </c>
      <c r="I127" s="38"/>
      <c r="J127" s="11">
        <v>5.89</v>
      </c>
      <c r="K127" s="35">
        <v>20</v>
      </c>
      <c r="L127" s="27"/>
    </row>
    <row r="128" spans="1:11" ht="15" customHeight="1">
      <c r="A128" s="33"/>
      <c r="B128" s="222" t="s">
        <v>411</v>
      </c>
      <c r="C128" s="202"/>
      <c r="D128" s="202"/>
      <c r="E128" s="202"/>
      <c r="F128" s="202"/>
      <c r="G128" s="202"/>
      <c r="H128" s="202"/>
      <c r="I128" s="33"/>
      <c r="J128" s="33"/>
      <c r="K128" s="50" t="s">
        <v>100</v>
      </c>
    </row>
    <row r="129" spans="1:12" ht="15" customHeight="1">
      <c r="A129" s="11">
        <v>0.68</v>
      </c>
      <c r="B129" s="221" t="s">
        <v>32</v>
      </c>
      <c r="C129" s="223">
        <v>6</v>
      </c>
      <c r="D129" s="3" t="s">
        <v>1</v>
      </c>
      <c r="E129" s="13">
        <f aca="true" t="shared" si="19" ref="E129:E166">SUM(H129*J129/1000)*1.08</f>
        <v>38</v>
      </c>
      <c r="F129" s="428">
        <f>SUM(H129*J129/1000)*1.05</f>
        <v>37</v>
      </c>
      <c r="G129" s="428">
        <f aca="true" t="shared" si="20" ref="G129:G192">SUM(H129*J129/1000)</f>
        <v>35</v>
      </c>
      <c r="H129" s="447">
        <v>51900</v>
      </c>
      <c r="I129" s="287"/>
      <c r="J129" s="11">
        <v>0.68</v>
      </c>
      <c r="K129" s="35">
        <v>5</v>
      </c>
      <c r="L129" s="429"/>
    </row>
    <row r="130" spans="1:12" ht="15" customHeight="1">
      <c r="A130" s="10">
        <v>0.67</v>
      </c>
      <c r="B130" s="23" t="s">
        <v>393</v>
      </c>
      <c r="C130" s="223">
        <v>6</v>
      </c>
      <c r="D130" s="5" t="s">
        <v>1</v>
      </c>
      <c r="E130" s="13">
        <f t="shared" si="19"/>
        <v>38</v>
      </c>
      <c r="F130" s="428">
        <f>SUM(H130*J130/1000)*1.05</f>
        <v>37</v>
      </c>
      <c r="G130" s="428">
        <f t="shared" si="20"/>
        <v>35</v>
      </c>
      <c r="H130" s="156">
        <v>51900</v>
      </c>
      <c r="I130" s="287"/>
      <c r="J130" s="10">
        <v>0.67</v>
      </c>
      <c r="K130" s="35">
        <v>5</v>
      </c>
      <c r="L130" s="429"/>
    </row>
    <row r="131" spans="1:12" ht="15" customHeight="1">
      <c r="A131" s="10">
        <v>0.91</v>
      </c>
      <c r="B131" s="23" t="s">
        <v>392</v>
      </c>
      <c r="C131" s="223">
        <v>6</v>
      </c>
      <c r="D131" s="5" t="s">
        <v>1</v>
      </c>
      <c r="E131" s="13">
        <f t="shared" si="19"/>
        <v>50</v>
      </c>
      <c r="F131" s="428">
        <f>SUM(H131*J131/1000)*1.05</f>
        <v>49</v>
      </c>
      <c r="G131" s="428">
        <f>SUM(H131*J131/1000)</f>
        <v>46</v>
      </c>
      <c r="H131" s="447">
        <v>50900</v>
      </c>
      <c r="I131" s="287"/>
      <c r="J131" s="10">
        <v>0.91</v>
      </c>
      <c r="K131" s="35">
        <v>5</v>
      </c>
      <c r="L131" s="429"/>
    </row>
    <row r="132" spans="1:12" s="15" customFormat="1" ht="15" customHeight="1">
      <c r="A132" s="11">
        <v>1.22</v>
      </c>
      <c r="B132" s="23" t="s">
        <v>48</v>
      </c>
      <c r="C132" s="223">
        <v>6</v>
      </c>
      <c r="D132" s="3" t="s">
        <v>1</v>
      </c>
      <c r="E132" s="13">
        <f t="shared" si="19"/>
        <v>60</v>
      </c>
      <c r="F132" s="428">
        <f>SUM(H132*J132/1000)*1.05</f>
        <v>59</v>
      </c>
      <c r="G132" s="428">
        <f t="shared" si="20"/>
        <v>56</v>
      </c>
      <c r="H132" s="156">
        <v>45900</v>
      </c>
      <c r="I132" s="287"/>
      <c r="J132" s="11">
        <v>1.22</v>
      </c>
      <c r="K132" s="35">
        <v>5</v>
      </c>
      <c r="L132" s="156"/>
    </row>
    <row r="133" spans="1:12" ht="15" customHeight="1">
      <c r="A133" s="11">
        <v>1.2</v>
      </c>
      <c r="B133" s="23" t="s">
        <v>33</v>
      </c>
      <c r="C133" s="223">
        <v>6</v>
      </c>
      <c r="D133" s="3" t="s">
        <v>1</v>
      </c>
      <c r="E133" s="13">
        <f t="shared" si="19"/>
        <v>63</v>
      </c>
      <c r="F133" s="428">
        <f aca="true" t="shared" si="21" ref="F133:F194">SUM(H133*J133/1000)*1.05</f>
        <v>62</v>
      </c>
      <c r="G133" s="428">
        <f t="shared" si="20"/>
        <v>59</v>
      </c>
      <c r="H133" s="156">
        <v>48900</v>
      </c>
      <c r="I133" s="287"/>
      <c r="J133" s="11">
        <v>1.2</v>
      </c>
      <c r="K133" s="35">
        <v>5</v>
      </c>
      <c r="L133" s="429"/>
    </row>
    <row r="134" spans="1:12" ht="15" customHeight="1">
      <c r="A134" s="11">
        <v>1.42</v>
      </c>
      <c r="B134" s="23" t="s">
        <v>163</v>
      </c>
      <c r="C134" s="223">
        <v>6</v>
      </c>
      <c r="D134" s="3" t="s">
        <v>1</v>
      </c>
      <c r="E134" s="13">
        <f t="shared" si="19"/>
        <v>70</v>
      </c>
      <c r="F134" s="428">
        <f t="shared" si="21"/>
        <v>68</v>
      </c>
      <c r="G134" s="428">
        <f t="shared" si="20"/>
        <v>65</v>
      </c>
      <c r="H134" s="156">
        <v>45900</v>
      </c>
      <c r="I134" s="287"/>
      <c r="J134" s="11">
        <v>1.42</v>
      </c>
      <c r="K134" s="35">
        <v>5</v>
      </c>
      <c r="L134" s="156"/>
    </row>
    <row r="135" spans="1:12" ht="15" customHeight="1">
      <c r="A135" s="11">
        <v>1.03</v>
      </c>
      <c r="B135" s="23" t="s">
        <v>92</v>
      </c>
      <c r="C135" s="223">
        <v>6</v>
      </c>
      <c r="D135" s="3" t="s">
        <v>1</v>
      </c>
      <c r="E135" s="13">
        <f t="shared" si="19"/>
        <v>57</v>
      </c>
      <c r="F135" s="428">
        <f>SUM(H135*J135/1000)*1.05</f>
        <v>55</v>
      </c>
      <c r="G135" s="428">
        <f t="shared" si="20"/>
        <v>52</v>
      </c>
      <c r="H135" s="447">
        <v>50900</v>
      </c>
      <c r="I135" s="287"/>
      <c r="J135" s="11">
        <v>1.03</v>
      </c>
      <c r="K135" s="35">
        <v>5</v>
      </c>
      <c r="L135" s="429"/>
    </row>
    <row r="136" spans="1:12" ht="15" customHeight="1">
      <c r="A136" s="11">
        <v>1.13</v>
      </c>
      <c r="B136" s="23" t="s">
        <v>93</v>
      </c>
      <c r="C136" s="223">
        <v>6</v>
      </c>
      <c r="D136" s="3" t="s">
        <v>1</v>
      </c>
      <c r="E136" s="13">
        <f t="shared" si="19"/>
        <v>62</v>
      </c>
      <c r="F136" s="428">
        <f t="shared" si="21"/>
        <v>60</v>
      </c>
      <c r="G136" s="428">
        <f t="shared" si="20"/>
        <v>58</v>
      </c>
      <c r="H136" s="447">
        <v>50900</v>
      </c>
      <c r="I136" s="287"/>
      <c r="J136" s="11">
        <v>1.13</v>
      </c>
      <c r="K136" s="35">
        <v>5</v>
      </c>
      <c r="L136" s="429"/>
    </row>
    <row r="137" spans="1:12" ht="15" customHeight="1">
      <c r="A137" s="11">
        <v>1.41</v>
      </c>
      <c r="B137" s="23" t="s">
        <v>34</v>
      </c>
      <c r="C137" s="223">
        <v>6</v>
      </c>
      <c r="D137" s="3" t="s">
        <v>1</v>
      </c>
      <c r="E137" s="13">
        <f t="shared" si="19"/>
        <v>74</v>
      </c>
      <c r="F137" s="428">
        <f>SUM(H137*J137/1000)*1.05</f>
        <v>72</v>
      </c>
      <c r="G137" s="428">
        <f t="shared" si="20"/>
        <v>69</v>
      </c>
      <c r="H137" s="156">
        <v>48900</v>
      </c>
      <c r="I137" s="287"/>
      <c r="J137" s="11">
        <v>1.41</v>
      </c>
      <c r="K137" s="35">
        <v>5</v>
      </c>
      <c r="L137" s="429"/>
    </row>
    <row r="138" spans="1:12" ht="15" customHeight="1">
      <c r="A138" s="11">
        <v>1.73</v>
      </c>
      <c r="B138" s="23" t="s">
        <v>372</v>
      </c>
      <c r="C138" s="223">
        <v>6</v>
      </c>
      <c r="D138" s="3" t="s">
        <v>1</v>
      </c>
      <c r="E138" s="13">
        <f t="shared" si="19"/>
        <v>86</v>
      </c>
      <c r="F138" s="428">
        <f t="shared" si="21"/>
        <v>83</v>
      </c>
      <c r="G138" s="428">
        <f t="shared" si="20"/>
        <v>79</v>
      </c>
      <c r="H138" s="156">
        <v>45900</v>
      </c>
      <c r="I138" s="287"/>
      <c r="J138" s="11">
        <v>1.73</v>
      </c>
      <c r="K138" s="35">
        <v>6</v>
      </c>
      <c r="L138" s="156"/>
    </row>
    <row r="139" spans="1:12" ht="15" customHeight="1">
      <c r="A139" s="11">
        <v>1.41</v>
      </c>
      <c r="B139" s="23" t="s">
        <v>35</v>
      </c>
      <c r="C139" s="223">
        <v>6</v>
      </c>
      <c r="D139" s="3" t="s">
        <v>1</v>
      </c>
      <c r="E139" s="13">
        <f t="shared" si="19"/>
        <v>74</v>
      </c>
      <c r="F139" s="428">
        <f>SUM(H139*J139/1000)*1.05-7</f>
        <v>65</v>
      </c>
      <c r="G139" s="428">
        <f>SUM(H139*J139/1000)-6</f>
        <v>63</v>
      </c>
      <c r="H139" s="156">
        <v>48900</v>
      </c>
      <c r="I139" s="287"/>
      <c r="J139" s="11">
        <v>1.41</v>
      </c>
      <c r="K139" s="35">
        <v>5</v>
      </c>
      <c r="L139" s="429"/>
    </row>
    <row r="140" spans="1:12" s="15" customFormat="1" ht="15" customHeight="1">
      <c r="A140" s="11">
        <v>1.82</v>
      </c>
      <c r="B140" s="23" t="s">
        <v>36</v>
      </c>
      <c r="C140" s="223">
        <v>6</v>
      </c>
      <c r="D140" s="5" t="s">
        <v>1</v>
      </c>
      <c r="E140" s="13">
        <f t="shared" si="19"/>
        <v>90</v>
      </c>
      <c r="F140" s="428">
        <f>SUM(H140*J140/1000)*1.05-6</f>
        <v>82</v>
      </c>
      <c r="G140" s="428">
        <f>SUM(H140*J140/1000)-4</f>
        <v>80</v>
      </c>
      <c r="H140" s="156">
        <v>45900</v>
      </c>
      <c r="I140" s="287"/>
      <c r="J140" s="11">
        <v>1.82</v>
      </c>
      <c r="K140" s="35">
        <v>5</v>
      </c>
      <c r="L140" s="156"/>
    </row>
    <row r="141" spans="1:12" ht="15" customHeight="1">
      <c r="A141" s="11">
        <v>1.62</v>
      </c>
      <c r="B141" s="23" t="s">
        <v>37</v>
      </c>
      <c r="C141" s="223">
        <v>6</v>
      </c>
      <c r="D141" s="5" t="s">
        <v>1</v>
      </c>
      <c r="E141" s="13">
        <f t="shared" si="19"/>
        <v>86</v>
      </c>
      <c r="F141" s="428">
        <f t="shared" si="21"/>
        <v>83</v>
      </c>
      <c r="G141" s="428">
        <f t="shared" si="20"/>
        <v>79</v>
      </c>
      <c r="H141" s="156">
        <v>48900</v>
      </c>
      <c r="I141" s="287"/>
      <c r="J141" s="11">
        <v>1.62</v>
      </c>
      <c r="K141" s="35">
        <v>5</v>
      </c>
      <c r="L141" s="429"/>
    </row>
    <row r="142" spans="1:12" ht="15" customHeight="1">
      <c r="A142" s="11">
        <v>2.1</v>
      </c>
      <c r="B142" s="23" t="s">
        <v>38</v>
      </c>
      <c r="C142" s="223">
        <v>6</v>
      </c>
      <c r="D142" s="5" t="s">
        <v>1</v>
      </c>
      <c r="E142" s="13">
        <f t="shared" si="19"/>
        <v>104</v>
      </c>
      <c r="F142" s="428">
        <f t="shared" si="21"/>
        <v>101</v>
      </c>
      <c r="G142" s="428">
        <f t="shared" si="20"/>
        <v>96</v>
      </c>
      <c r="H142" s="156">
        <v>45900</v>
      </c>
      <c r="I142" s="287"/>
      <c r="J142" s="11">
        <v>2.1</v>
      </c>
      <c r="K142" s="35">
        <v>5</v>
      </c>
      <c r="L142" s="156"/>
    </row>
    <row r="143" spans="1:12" ht="15" customHeight="1">
      <c r="A143" s="10">
        <v>1.87</v>
      </c>
      <c r="B143" s="23" t="s">
        <v>59</v>
      </c>
      <c r="C143" s="223">
        <v>6</v>
      </c>
      <c r="D143" s="5" t="s">
        <v>1</v>
      </c>
      <c r="E143" s="13">
        <f t="shared" si="19"/>
        <v>99</v>
      </c>
      <c r="F143" s="428">
        <f t="shared" si="21"/>
        <v>96</v>
      </c>
      <c r="G143" s="428">
        <f t="shared" si="20"/>
        <v>91</v>
      </c>
      <c r="H143" s="156">
        <v>48900</v>
      </c>
      <c r="I143" s="287"/>
      <c r="J143" s="10">
        <v>1.87</v>
      </c>
      <c r="K143" s="35">
        <v>5</v>
      </c>
      <c r="L143" s="429"/>
    </row>
    <row r="144" spans="1:12" s="24" customFormat="1" ht="15" customHeight="1">
      <c r="A144" s="10">
        <v>2.44</v>
      </c>
      <c r="B144" s="23" t="s">
        <v>39</v>
      </c>
      <c r="C144" s="223">
        <v>6</v>
      </c>
      <c r="D144" s="5" t="s">
        <v>1</v>
      </c>
      <c r="E144" s="13">
        <f t="shared" si="19"/>
        <v>121</v>
      </c>
      <c r="F144" s="428">
        <f t="shared" si="21"/>
        <v>118</v>
      </c>
      <c r="G144" s="428">
        <f t="shared" si="20"/>
        <v>112</v>
      </c>
      <c r="H144" s="156">
        <v>45900</v>
      </c>
      <c r="I144" s="287"/>
      <c r="J144" s="10">
        <v>2.44</v>
      </c>
      <c r="K144" s="35">
        <v>5</v>
      </c>
      <c r="L144" s="156"/>
    </row>
    <row r="145" spans="1:12" s="24" customFormat="1" ht="15" customHeight="1">
      <c r="A145" s="10">
        <v>3.51</v>
      </c>
      <c r="B145" s="23" t="s">
        <v>248</v>
      </c>
      <c r="C145" s="223">
        <v>6</v>
      </c>
      <c r="D145" s="5" t="s">
        <v>1</v>
      </c>
      <c r="E145" s="13">
        <f t="shared" si="19"/>
        <v>166</v>
      </c>
      <c r="F145" s="428">
        <f t="shared" si="21"/>
        <v>162</v>
      </c>
      <c r="G145" s="428">
        <f t="shared" si="20"/>
        <v>154</v>
      </c>
      <c r="H145" s="156">
        <v>43900</v>
      </c>
      <c r="I145" s="287"/>
      <c r="J145" s="10">
        <v>3.51</v>
      </c>
      <c r="K145" s="35">
        <v>5</v>
      </c>
      <c r="L145" s="156"/>
    </row>
    <row r="146" spans="1:12" ht="15" customHeight="1">
      <c r="A146" s="10">
        <v>1.82</v>
      </c>
      <c r="B146" s="23" t="s">
        <v>40</v>
      </c>
      <c r="C146" s="223">
        <v>6</v>
      </c>
      <c r="D146" s="5" t="s">
        <v>1</v>
      </c>
      <c r="E146" s="13">
        <f t="shared" si="19"/>
        <v>96</v>
      </c>
      <c r="F146" s="428">
        <f t="shared" si="21"/>
        <v>93</v>
      </c>
      <c r="G146" s="428">
        <f t="shared" si="20"/>
        <v>89</v>
      </c>
      <c r="H146" s="156">
        <v>48900</v>
      </c>
      <c r="I146" s="287"/>
      <c r="J146" s="10">
        <v>1.82</v>
      </c>
      <c r="K146" s="35">
        <v>5</v>
      </c>
      <c r="L146" s="429"/>
    </row>
    <row r="147" spans="1:12" ht="15" customHeight="1">
      <c r="A147" s="10">
        <v>2.31</v>
      </c>
      <c r="B147" s="23" t="s">
        <v>170</v>
      </c>
      <c r="C147" s="223">
        <v>6</v>
      </c>
      <c r="D147" s="5" t="s">
        <v>1</v>
      </c>
      <c r="E147" s="13">
        <f t="shared" si="19"/>
        <v>115</v>
      </c>
      <c r="F147" s="428">
        <f t="shared" si="21"/>
        <v>111</v>
      </c>
      <c r="G147" s="428">
        <f t="shared" si="20"/>
        <v>106</v>
      </c>
      <c r="H147" s="156">
        <v>45900</v>
      </c>
      <c r="I147" s="287"/>
      <c r="J147" s="10">
        <v>2.31</v>
      </c>
      <c r="K147" s="35">
        <v>5</v>
      </c>
      <c r="L147" s="156"/>
    </row>
    <row r="148" spans="1:12" ht="15" customHeight="1">
      <c r="A148" s="10">
        <v>2.55</v>
      </c>
      <c r="B148" s="23" t="s">
        <v>221</v>
      </c>
      <c r="C148" s="223">
        <v>6</v>
      </c>
      <c r="D148" s="5" t="s">
        <v>1</v>
      </c>
      <c r="E148" s="13">
        <f t="shared" si="19"/>
        <v>135</v>
      </c>
      <c r="F148" s="428">
        <f t="shared" si="21"/>
        <v>131</v>
      </c>
      <c r="G148" s="428">
        <f t="shared" si="20"/>
        <v>125</v>
      </c>
      <c r="H148" s="156">
        <v>48900</v>
      </c>
      <c r="I148" s="287"/>
      <c r="J148" s="10">
        <v>2.55</v>
      </c>
      <c r="K148" s="35">
        <v>5</v>
      </c>
      <c r="L148" s="429"/>
    </row>
    <row r="149" spans="1:12" ht="15" customHeight="1" hidden="1">
      <c r="A149" s="10">
        <v>2.81</v>
      </c>
      <c r="B149" s="23" t="s">
        <v>64</v>
      </c>
      <c r="C149" s="223">
        <v>6</v>
      </c>
      <c r="D149" s="5" t="s">
        <v>1</v>
      </c>
      <c r="E149" s="13">
        <f t="shared" si="19"/>
        <v>-3</v>
      </c>
      <c r="F149" s="428">
        <f t="shared" si="21"/>
        <v>-3</v>
      </c>
      <c r="G149" s="428">
        <f t="shared" si="20"/>
        <v>-3</v>
      </c>
      <c r="H149" s="156">
        <f>L149-1000</f>
        <v>-1000</v>
      </c>
      <c r="I149" s="287"/>
      <c r="J149" s="10">
        <v>2.81</v>
      </c>
      <c r="K149" s="35">
        <v>5</v>
      </c>
      <c r="L149" s="156"/>
    </row>
    <row r="150" spans="1:12" ht="15" customHeight="1">
      <c r="A150" s="10">
        <v>3.1</v>
      </c>
      <c r="B150" s="23" t="s">
        <v>95</v>
      </c>
      <c r="C150" s="223">
        <v>6</v>
      </c>
      <c r="D150" s="5" t="s">
        <v>1</v>
      </c>
      <c r="E150" s="13">
        <f t="shared" si="19"/>
        <v>154</v>
      </c>
      <c r="F150" s="428">
        <f t="shared" si="21"/>
        <v>149</v>
      </c>
      <c r="G150" s="428">
        <f t="shared" si="20"/>
        <v>142</v>
      </c>
      <c r="H150" s="156">
        <v>45900</v>
      </c>
      <c r="I150" s="287"/>
      <c r="J150" s="10">
        <v>3.1</v>
      </c>
      <c r="K150" s="35">
        <v>10</v>
      </c>
      <c r="L150" s="156"/>
    </row>
    <row r="151" spans="1:12" ht="15" customHeight="1">
      <c r="A151" s="10">
        <v>4.46</v>
      </c>
      <c r="B151" s="23" t="s">
        <v>122</v>
      </c>
      <c r="C151" s="223">
        <v>6</v>
      </c>
      <c r="D151" s="5" t="s">
        <v>1</v>
      </c>
      <c r="E151" s="13">
        <f t="shared" si="19"/>
        <v>211</v>
      </c>
      <c r="F151" s="428">
        <f t="shared" si="21"/>
        <v>206</v>
      </c>
      <c r="G151" s="428">
        <f t="shared" si="20"/>
        <v>196</v>
      </c>
      <c r="H151" s="156">
        <v>43900</v>
      </c>
      <c r="I151" s="287"/>
      <c r="J151" s="10">
        <v>4.46</v>
      </c>
      <c r="K151" s="35">
        <v>10</v>
      </c>
      <c r="L151" s="156"/>
    </row>
    <row r="152" spans="1:12" ht="15" customHeight="1">
      <c r="A152" s="10">
        <v>2.25</v>
      </c>
      <c r="B152" s="23" t="s">
        <v>254</v>
      </c>
      <c r="C152" s="223">
        <v>6</v>
      </c>
      <c r="D152" s="5" t="s">
        <v>1</v>
      </c>
      <c r="E152" s="13">
        <f t="shared" si="19"/>
        <v>119</v>
      </c>
      <c r="F152" s="428">
        <f t="shared" si="21"/>
        <v>116</v>
      </c>
      <c r="G152" s="428">
        <f t="shared" si="20"/>
        <v>110</v>
      </c>
      <c r="H152" s="156">
        <v>48900</v>
      </c>
      <c r="I152" s="287"/>
      <c r="J152" s="10">
        <v>2.25</v>
      </c>
      <c r="K152" s="35">
        <v>10</v>
      </c>
      <c r="L152" s="429"/>
    </row>
    <row r="153" spans="1:12" ht="15" customHeight="1">
      <c r="A153" s="10">
        <v>2.82</v>
      </c>
      <c r="B153" s="23" t="s">
        <v>41</v>
      </c>
      <c r="C153" s="223">
        <v>6</v>
      </c>
      <c r="D153" s="5" t="s">
        <v>1</v>
      </c>
      <c r="E153" s="13">
        <f t="shared" si="19"/>
        <v>140</v>
      </c>
      <c r="F153" s="428">
        <f t="shared" si="21"/>
        <v>136</v>
      </c>
      <c r="G153" s="428">
        <f t="shared" si="20"/>
        <v>129</v>
      </c>
      <c r="H153" s="156">
        <v>45900</v>
      </c>
      <c r="I153" s="287"/>
      <c r="J153" s="10">
        <v>2.82</v>
      </c>
      <c r="K153" s="35">
        <v>10</v>
      </c>
      <c r="L153" s="156"/>
    </row>
    <row r="154" spans="1:12" ht="15" customHeight="1" hidden="1">
      <c r="A154" s="10">
        <v>3.4</v>
      </c>
      <c r="B154" s="23" t="s">
        <v>265</v>
      </c>
      <c r="C154" s="223">
        <v>6</v>
      </c>
      <c r="D154" s="5" t="s">
        <v>1</v>
      </c>
      <c r="E154" s="13">
        <f t="shared" si="19"/>
        <v>-4</v>
      </c>
      <c r="F154" s="428">
        <f t="shared" si="21"/>
        <v>-4</v>
      </c>
      <c r="G154" s="428">
        <f t="shared" si="20"/>
        <v>-3</v>
      </c>
      <c r="H154" s="156">
        <f>L154-1000</f>
        <v>-1000</v>
      </c>
      <c r="I154" s="287"/>
      <c r="J154" s="10">
        <v>3.4</v>
      </c>
      <c r="K154" s="35">
        <v>10</v>
      </c>
      <c r="L154" s="156"/>
    </row>
    <row r="155" spans="1:12" ht="15" customHeight="1">
      <c r="A155" s="10">
        <v>3.85</v>
      </c>
      <c r="B155" s="23" t="s">
        <v>461</v>
      </c>
      <c r="C155" s="223">
        <v>6</v>
      </c>
      <c r="D155" s="5" t="s">
        <v>1</v>
      </c>
      <c r="E155" s="13">
        <f t="shared" si="19"/>
        <v>182</v>
      </c>
      <c r="F155" s="428">
        <f t="shared" si="21"/>
        <v>177</v>
      </c>
      <c r="G155" s="428">
        <f t="shared" si="20"/>
        <v>169</v>
      </c>
      <c r="H155" s="156">
        <v>43900</v>
      </c>
      <c r="I155" s="287"/>
      <c r="J155" s="10">
        <v>3.84</v>
      </c>
      <c r="K155" s="35">
        <v>10</v>
      </c>
      <c r="L155" s="156"/>
    </row>
    <row r="156" spans="1:12" ht="15" customHeight="1">
      <c r="A156" s="10">
        <v>2.4</v>
      </c>
      <c r="B156" s="23" t="s">
        <v>268</v>
      </c>
      <c r="C156" s="223">
        <v>6</v>
      </c>
      <c r="D156" s="5" t="s">
        <v>1</v>
      </c>
      <c r="E156" s="13">
        <f t="shared" si="19"/>
        <v>127</v>
      </c>
      <c r="F156" s="428">
        <f t="shared" si="21"/>
        <v>123</v>
      </c>
      <c r="G156" s="428">
        <f t="shared" si="20"/>
        <v>117</v>
      </c>
      <c r="H156" s="156">
        <v>48900</v>
      </c>
      <c r="I156" s="287"/>
      <c r="J156" s="10">
        <v>2.4</v>
      </c>
      <c r="K156" s="35">
        <v>10</v>
      </c>
      <c r="L156" s="429"/>
    </row>
    <row r="157" spans="1:12" s="15" customFormat="1" ht="15" customHeight="1">
      <c r="A157" s="10">
        <v>3.1</v>
      </c>
      <c r="B157" s="23" t="s">
        <v>42</v>
      </c>
      <c r="C157" s="223">
        <v>6</v>
      </c>
      <c r="D157" s="5" t="s">
        <v>1</v>
      </c>
      <c r="E157" s="13">
        <f t="shared" si="19"/>
        <v>154</v>
      </c>
      <c r="F157" s="428">
        <f t="shared" si="21"/>
        <v>149</v>
      </c>
      <c r="G157" s="428">
        <f t="shared" si="20"/>
        <v>142</v>
      </c>
      <c r="H157" s="156">
        <v>45900</v>
      </c>
      <c r="I157" s="287"/>
      <c r="J157" s="10">
        <v>3.1</v>
      </c>
      <c r="K157" s="35">
        <v>10</v>
      </c>
      <c r="L157" s="156"/>
    </row>
    <row r="158" spans="1:12" s="15" customFormat="1" ht="15" customHeight="1">
      <c r="A158" s="10">
        <v>4.68</v>
      </c>
      <c r="B158" s="23" t="s">
        <v>91</v>
      </c>
      <c r="C158" s="223">
        <v>6</v>
      </c>
      <c r="D158" s="5" t="s">
        <v>1</v>
      </c>
      <c r="E158" s="13">
        <f t="shared" si="19"/>
        <v>222</v>
      </c>
      <c r="F158" s="428">
        <f t="shared" si="21"/>
        <v>216</v>
      </c>
      <c r="G158" s="428">
        <f t="shared" si="20"/>
        <v>205</v>
      </c>
      <c r="H158" s="156">
        <v>43900</v>
      </c>
      <c r="I158" s="287"/>
      <c r="J158" s="10">
        <v>4.68</v>
      </c>
      <c r="K158" s="35">
        <v>10</v>
      </c>
      <c r="L158" s="156"/>
    </row>
    <row r="159" spans="1:12" s="15" customFormat="1" ht="15" customHeight="1">
      <c r="A159" s="422">
        <v>3.05</v>
      </c>
      <c r="B159" s="23" t="s">
        <v>220</v>
      </c>
      <c r="C159" s="223">
        <v>6</v>
      </c>
      <c r="D159" s="5" t="s">
        <v>1</v>
      </c>
      <c r="E159" s="13">
        <f t="shared" si="19"/>
        <v>161</v>
      </c>
      <c r="F159" s="428">
        <f t="shared" si="21"/>
        <v>157</v>
      </c>
      <c r="G159" s="428">
        <f t="shared" si="20"/>
        <v>149</v>
      </c>
      <c r="H159" s="156">
        <v>48900</v>
      </c>
      <c r="I159" s="287"/>
      <c r="J159" s="422">
        <v>3.05</v>
      </c>
      <c r="K159" s="35">
        <v>10</v>
      </c>
      <c r="L159" s="429"/>
    </row>
    <row r="160" spans="1:12" ht="15" customHeight="1">
      <c r="A160" s="10">
        <v>3.85</v>
      </c>
      <c r="B160" s="23" t="s">
        <v>43</v>
      </c>
      <c r="C160" s="223">
        <v>6</v>
      </c>
      <c r="D160" s="5" t="s">
        <v>1</v>
      </c>
      <c r="E160" s="13">
        <f t="shared" si="19"/>
        <v>191</v>
      </c>
      <c r="F160" s="428">
        <f t="shared" si="21"/>
        <v>186</v>
      </c>
      <c r="G160" s="428">
        <f t="shared" si="20"/>
        <v>177</v>
      </c>
      <c r="H160" s="156">
        <v>45900</v>
      </c>
      <c r="I160" s="287"/>
      <c r="J160" s="10">
        <v>3.85</v>
      </c>
      <c r="K160" s="35">
        <v>10</v>
      </c>
      <c r="L160" s="156"/>
    </row>
    <row r="161" spans="1:12" ht="15" customHeight="1" hidden="1">
      <c r="A161" s="10">
        <v>4.8</v>
      </c>
      <c r="B161" s="23" t="s">
        <v>174</v>
      </c>
      <c r="C161" s="223">
        <v>6</v>
      </c>
      <c r="D161" s="5" t="s">
        <v>1</v>
      </c>
      <c r="E161" s="13">
        <f t="shared" si="19"/>
        <v>-5</v>
      </c>
      <c r="F161" s="428">
        <f t="shared" si="21"/>
        <v>-5</v>
      </c>
      <c r="G161" s="428">
        <f t="shared" si="20"/>
        <v>-5</v>
      </c>
      <c r="H161" s="156">
        <f>L161-1000</f>
        <v>-1000</v>
      </c>
      <c r="I161" s="287"/>
      <c r="J161" s="10">
        <v>4.8</v>
      </c>
      <c r="K161" s="35">
        <v>10</v>
      </c>
      <c r="L161" s="156"/>
    </row>
    <row r="162" spans="1:12" ht="15" customHeight="1">
      <c r="A162" s="10">
        <v>5.52</v>
      </c>
      <c r="B162" s="23" t="s">
        <v>123</v>
      </c>
      <c r="C162" s="223">
        <v>6</v>
      </c>
      <c r="D162" s="5" t="s">
        <v>1</v>
      </c>
      <c r="E162" s="13">
        <f t="shared" si="19"/>
        <v>262</v>
      </c>
      <c r="F162" s="428">
        <f t="shared" si="21"/>
        <v>254</v>
      </c>
      <c r="G162" s="428">
        <f t="shared" si="20"/>
        <v>242</v>
      </c>
      <c r="H162" s="156">
        <v>43900</v>
      </c>
      <c r="I162" s="287"/>
      <c r="J162" s="10">
        <v>5.52</v>
      </c>
      <c r="K162" s="35">
        <v>10</v>
      </c>
      <c r="L162" s="156"/>
    </row>
    <row r="163" spans="1:12" ht="15" customHeight="1">
      <c r="A163" s="10">
        <v>6.84</v>
      </c>
      <c r="B163" s="23" t="s">
        <v>500</v>
      </c>
      <c r="C163" s="223">
        <v>6</v>
      </c>
      <c r="D163" s="5" t="s">
        <v>1</v>
      </c>
      <c r="E163" s="13">
        <f t="shared" si="19"/>
        <v>318</v>
      </c>
      <c r="F163" s="428">
        <f t="shared" si="21"/>
        <v>310</v>
      </c>
      <c r="G163" s="428">
        <f t="shared" si="20"/>
        <v>295</v>
      </c>
      <c r="H163" s="156">
        <v>43100</v>
      </c>
      <c r="I163" s="287"/>
      <c r="J163" s="10">
        <v>6.84</v>
      </c>
      <c r="K163" s="35">
        <v>15</v>
      </c>
      <c r="L163" s="156"/>
    </row>
    <row r="164" spans="1:12" ht="15" customHeight="1">
      <c r="A164" s="10">
        <v>3.9</v>
      </c>
      <c r="B164" s="23" t="s">
        <v>52</v>
      </c>
      <c r="C164" s="223">
        <v>6</v>
      </c>
      <c r="D164" s="5" t="s">
        <v>1</v>
      </c>
      <c r="E164" s="13">
        <f t="shared" si="19"/>
        <v>193</v>
      </c>
      <c r="F164" s="428">
        <f t="shared" si="21"/>
        <v>188</v>
      </c>
      <c r="G164" s="428">
        <f t="shared" si="20"/>
        <v>179</v>
      </c>
      <c r="H164" s="156">
        <v>45900</v>
      </c>
      <c r="I164" s="287"/>
      <c r="J164" s="10">
        <v>3.9</v>
      </c>
      <c r="K164" s="35">
        <v>10</v>
      </c>
      <c r="L164" s="156"/>
    </row>
    <row r="165" spans="1:12" ht="15" customHeight="1">
      <c r="A165" s="10">
        <v>5.1</v>
      </c>
      <c r="B165" s="23" t="s">
        <v>175</v>
      </c>
      <c r="C165" s="223">
        <v>6</v>
      </c>
      <c r="D165" s="5" t="s">
        <v>1</v>
      </c>
      <c r="E165" s="13">
        <f t="shared" si="19"/>
        <v>240</v>
      </c>
      <c r="F165" s="428">
        <f t="shared" si="21"/>
        <v>233</v>
      </c>
      <c r="G165" s="428">
        <f t="shared" si="20"/>
        <v>222</v>
      </c>
      <c r="H165" s="156">
        <v>43500</v>
      </c>
      <c r="I165" s="287"/>
      <c r="J165" s="10">
        <v>5.1</v>
      </c>
      <c r="K165" s="35">
        <v>10</v>
      </c>
      <c r="L165" s="156"/>
    </row>
    <row r="166" spans="1:12" ht="15" customHeight="1">
      <c r="A166" s="10">
        <v>5.46</v>
      </c>
      <c r="B166" s="23" t="s">
        <v>260</v>
      </c>
      <c r="C166" s="223">
        <v>6</v>
      </c>
      <c r="D166" s="5" t="s">
        <v>1</v>
      </c>
      <c r="E166" s="13">
        <f t="shared" si="19"/>
        <v>259</v>
      </c>
      <c r="F166" s="428">
        <f t="shared" si="21"/>
        <v>252</v>
      </c>
      <c r="G166" s="428">
        <f t="shared" si="20"/>
        <v>240</v>
      </c>
      <c r="H166" s="156">
        <v>43900</v>
      </c>
      <c r="I166" s="287"/>
      <c r="J166" s="10">
        <v>5.46</v>
      </c>
      <c r="K166" s="35">
        <v>10</v>
      </c>
      <c r="L166" s="156"/>
    </row>
    <row r="167" spans="1:12" ht="15" customHeight="1">
      <c r="A167" s="10">
        <v>4.57</v>
      </c>
      <c r="B167" s="23" t="s">
        <v>74</v>
      </c>
      <c r="C167" s="223">
        <v>6</v>
      </c>
      <c r="D167" s="5" t="s">
        <v>1</v>
      </c>
      <c r="E167" s="13">
        <f aca="true" t="shared" si="22" ref="E167:E177">SUM(H167*J167/1000)*1.08</f>
        <v>227</v>
      </c>
      <c r="F167" s="428">
        <f t="shared" si="21"/>
        <v>220</v>
      </c>
      <c r="G167" s="428">
        <f t="shared" si="20"/>
        <v>210</v>
      </c>
      <c r="H167" s="156">
        <v>45900</v>
      </c>
      <c r="I167" s="287"/>
      <c r="J167" s="10">
        <v>4.57</v>
      </c>
      <c r="K167" s="35">
        <v>10</v>
      </c>
      <c r="L167" s="156"/>
    </row>
    <row r="168" spans="1:12" ht="15" customHeight="1">
      <c r="A168" s="10">
        <v>6.37</v>
      </c>
      <c r="B168" s="23" t="s">
        <v>96</v>
      </c>
      <c r="C168" s="223">
        <v>6</v>
      </c>
      <c r="D168" s="5" t="s">
        <v>1</v>
      </c>
      <c r="E168" s="13">
        <f t="shared" si="22"/>
        <v>302</v>
      </c>
      <c r="F168" s="428">
        <f t="shared" si="21"/>
        <v>294</v>
      </c>
      <c r="G168" s="428">
        <f t="shared" si="20"/>
        <v>280</v>
      </c>
      <c r="H168" s="156">
        <v>43900</v>
      </c>
      <c r="I168" s="287"/>
      <c r="J168" s="10">
        <v>6.37</v>
      </c>
      <c r="K168" s="35">
        <v>10</v>
      </c>
      <c r="L168" s="156"/>
    </row>
    <row r="169" spans="1:12" ht="15" customHeight="1">
      <c r="A169" s="10">
        <v>7.85</v>
      </c>
      <c r="B169" s="23" t="s">
        <v>266</v>
      </c>
      <c r="C169" s="223">
        <v>6</v>
      </c>
      <c r="D169" s="5" t="s">
        <v>1</v>
      </c>
      <c r="E169" s="13">
        <f t="shared" si="22"/>
        <v>365</v>
      </c>
      <c r="F169" s="428">
        <f t="shared" si="21"/>
        <v>355</v>
      </c>
      <c r="G169" s="428">
        <f t="shared" si="20"/>
        <v>338</v>
      </c>
      <c r="H169" s="156">
        <v>43100</v>
      </c>
      <c r="I169" s="287"/>
      <c r="J169" s="10">
        <v>7.85</v>
      </c>
      <c r="K169" s="35">
        <v>10</v>
      </c>
      <c r="L169" s="156"/>
    </row>
    <row r="170" spans="1:12" ht="15" customHeight="1">
      <c r="A170" s="10">
        <v>9.87</v>
      </c>
      <c r="B170" s="23" t="s">
        <v>541</v>
      </c>
      <c r="C170" s="223">
        <v>6</v>
      </c>
      <c r="D170" s="5" t="s">
        <v>1</v>
      </c>
      <c r="E170" s="13">
        <f>SUM(H170*J170/1000)*1.08</f>
        <v>459</v>
      </c>
      <c r="F170" s="428">
        <f t="shared" si="21"/>
        <v>447</v>
      </c>
      <c r="G170" s="428">
        <f t="shared" si="20"/>
        <v>425</v>
      </c>
      <c r="H170" s="156">
        <v>43100</v>
      </c>
      <c r="I170" s="287"/>
      <c r="J170" s="10">
        <v>9.87</v>
      </c>
      <c r="K170" s="35">
        <v>15</v>
      </c>
      <c r="L170" s="156"/>
    </row>
    <row r="171" spans="1:12" ht="15" customHeight="1">
      <c r="A171" s="10">
        <v>5.02</v>
      </c>
      <c r="B171" s="23" t="s">
        <v>249</v>
      </c>
      <c r="C171" s="223" t="s">
        <v>568</v>
      </c>
      <c r="D171" s="5" t="s">
        <v>1</v>
      </c>
      <c r="E171" s="13">
        <f t="shared" si="22"/>
        <v>249</v>
      </c>
      <c r="F171" s="428">
        <f t="shared" si="21"/>
        <v>242</v>
      </c>
      <c r="G171" s="428">
        <f t="shared" si="20"/>
        <v>230</v>
      </c>
      <c r="H171" s="156">
        <v>45900</v>
      </c>
      <c r="I171" s="287"/>
      <c r="J171" s="10">
        <v>5.02</v>
      </c>
      <c r="K171" s="35">
        <v>15</v>
      </c>
      <c r="L171" s="156"/>
    </row>
    <row r="172" spans="1:12" ht="15" customHeight="1">
      <c r="A172" s="10">
        <v>6.22</v>
      </c>
      <c r="B172" s="23" t="s">
        <v>284</v>
      </c>
      <c r="C172" s="223" t="s">
        <v>598</v>
      </c>
      <c r="D172" s="5" t="s">
        <v>1</v>
      </c>
      <c r="E172" s="13">
        <f t="shared" si="22"/>
        <v>292</v>
      </c>
      <c r="F172" s="428">
        <f t="shared" si="21"/>
        <v>284</v>
      </c>
      <c r="G172" s="428">
        <f t="shared" si="20"/>
        <v>271</v>
      </c>
      <c r="H172" s="156">
        <v>43500</v>
      </c>
      <c r="I172" s="287"/>
      <c r="J172" s="10">
        <v>6.22</v>
      </c>
      <c r="K172" s="35">
        <v>15</v>
      </c>
      <c r="L172" s="156"/>
    </row>
    <row r="173" spans="1:12" ht="15" customHeight="1">
      <c r="A173" s="11">
        <v>7.48</v>
      </c>
      <c r="B173" s="23" t="s">
        <v>44</v>
      </c>
      <c r="C173" s="223">
        <v>12</v>
      </c>
      <c r="D173" s="5" t="s">
        <v>1</v>
      </c>
      <c r="E173" s="13">
        <f t="shared" si="22"/>
        <v>355</v>
      </c>
      <c r="F173" s="428">
        <f t="shared" si="21"/>
        <v>345</v>
      </c>
      <c r="G173" s="428">
        <f t="shared" si="20"/>
        <v>328</v>
      </c>
      <c r="H173" s="156">
        <v>43900</v>
      </c>
      <c r="I173" s="287"/>
      <c r="J173" s="11">
        <v>7.48</v>
      </c>
      <c r="K173" s="35">
        <v>15</v>
      </c>
      <c r="L173" s="156"/>
    </row>
    <row r="174" spans="1:12" ht="15" customHeight="1">
      <c r="A174" s="11">
        <v>9.5</v>
      </c>
      <c r="B174" s="23" t="s">
        <v>121</v>
      </c>
      <c r="C174" s="223">
        <v>12</v>
      </c>
      <c r="D174" s="5" t="s">
        <v>1</v>
      </c>
      <c r="E174" s="13">
        <f t="shared" si="22"/>
        <v>442</v>
      </c>
      <c r="F174" s="428">
        <f t="shared" si="21"/>
        <v>430</v>
      </c>
      <c r="G174" s="428">
        <f t="shared" si="20"/>
        <v>409</v>
      </c>
      <c r="H174" s="156">
        <v>43100</v>
      </c>
      <c r="I174" s="287"/>
      <c r="J174" s="11">
        <v>9.5</v>
      </c>
      <c r="K174" s="35">
        <v>15</v>
      </c>
      <c r="L174" s="156"/>
    </row>
    <row r="175" spans="1:12" ht="15" customHeight="1">
      <c r="A175" s="11">
        <v>11.5</v>
      </c>
      <c r="B175" s="23" t="s">
        <v>501</v>
      </c>
      <c r="C175" s="223">
        <v>6</v>
      </c>
      <c r="D175" s="5" t="s">
        <v>1</v>
      </c>
      <c r="E175" s="13">
        <f>SUM(H175*J175/1000)*1.08</f>
        <v>535</v>
      </c>
      <c r="F175" s="428">
        <f t="shared" si="21"/>
        <v>520</v>
      </c>
      <c r="G175" s="428">
        <f t="shared" si="20"/>
        <v>496</v>
      </c>
      <c r="H175" s="156">
        <v>43100</v>
      </c>
      <c r="I175" s="287"/>
      <c r="J175" s="11">
        <v>11.5</v>
      </c>
      <c r="K175" s="35">
        <v>20</v>
      </c>
      <c r="L175" s="156"/>
    </row>
    <row r="176" spans="1:12" ht="15" customHeight="1">
      <c r="A176" s="11">
        <v>4.76</v>
      </c>
      <c r="B176" s="23" t="s">
        <v>468</v>
      </c>
      <c r="C176" s="223">
        <v>6</v>
      </c>
      <c r="D176" s="3" t="s">
        <v>1</v>
      </c>
      <c r="E176" s="13">
        <f>SUM(H176*J176/1000)*1.08</f>
        <v>236</v>
      </c>
      <c r="F176" s="428">
        <f t="shared" si="21"/>
        <v>229</v>
      </c>
      <c r="G176" s="428">
        <f t="shared" si="20"/>
        <v>218</v>
      </c>
      <c r="H176" s="156">
        <v>45900</v>
      </c>
      <c r="I176" s="287"/>
      <c r="J176" s="11">
        <v>4.76</v>
      </c>
      <c r="K176" s="39">
        <v>15</v>
      </c>
      <c r="L176" s="156"/>
    </row>
    <row r="177" spans="1:12" s="15" customFormat="1" ht="15" customHeight="1">
      <c r="A177" s="11">
        <v>7.03</v>
      </c>
      <c r="B177" s="23" t="s">
        <v>62</v>
      </c>
      <c r="C177" s="223">
        <v>12</v>
      </c>
      <c r="D177" s="3" t="s">
        <v>1</v>
      </c>
      <c r="E177" s="13">
        <f t="shared" si="22"/>
        <v>333</v>
      </c>
      <c r="F177" s="428">
        <f t="shared" si="21"/>
        <v>324</v>
      </c>
      <c r="G177" s="428">
        <f t="shared" si="20"/>
        <v>309</v>
      </c>
      <c r="H177" s="156">
        <v>43900</v>
      </c>
      <c r="I177" s="287"/>
      <c r="J177" s="11">
        <v>7.03</v>
      </c>
      <c r="K177" s="39">
        <v>20</v>
      </c>
      <c r="L177" s="156"/>
    </row>
    <row r="178" spans="1:12" s="15" customFormat="1" ht="15" customHeight="1">
      <c r="A178" s="11">
        <v>8.9</v>
      </c>
      <c r="B178" s="321" t="s">
        <v>573</v>
      </c>
      <c r="C178" s="223">
        <v>12</v>
      </c>
      <c r="D178" s="3" t="s">
        <v>1</v>
      </c>
      <c r="E178" s="13">
        <f>SUM(H178*J178/1000)*1.08</f>
        <v>414</v>
      </c>
      <c r="F178" s="428">
        <f t="shared" si="21"/>
        <v>403</v>
      </c>
      <c r="G178" s="428">
        <f t="shared" si="20"/>
        <v>384</v>
      </c>
      <c r="H178" s="156">
        <v>43100</v>
      </c>
      <c r="I178" s="287"/>
      <c r="J178" s="11">
        <v>8.9</v>
      </c>
      <c r="K178" s="39">
        <v>20</v>
      </c>
      <c r="L178" s="156"/>
    </row>
    <row r="179" spans="1:12" s="15" customFormat="1" ht="15" customHeight="1">
      <c r="A179" s="11">
        <v>7.89</v>
      </c>
      <c r="B179" s="23" t="s">
        <v>274</v>
      </c>
      <c r="C179" s="223">
        <v>12</v>
      </c>
      <c r="D179" s="3" t="s">
        <v>1</v>
      </c>
      <c r="E179" s="13">
        <f aca="true" t="shared" si="23" ref="E179:E196">SUM(H179*J179/1000)*1.08</f>
        <v>371</v>
      </c>
      <c r="F179" s="428">
        <f t="shared" si="21"/>
        <v>360</v>
      </c>
      <c r="G179" s="428">
        <f t="shared" si="20"/>
        <v>343</v>
      </c>
      <c r="H179" s="156">
        <v>43500</v>
      </c>
      <c r="I179" s="287"/>
      <c r="J179" s="11">
        <v>7.89</v>
      </c>
      <c r="K179" s="35">
        <v>25</v>
      </c>
      <c r="L179" s="156"/>
    </row>
    <row r="180" spans="1:12" s="15" customFormat="1" ht="15" customHeight="1">
      <c r="A180" s="11">
        <v>9.72</v>
      </c>
      <c r="B180" s="23" t="s">
        <v>73</v>
      </c>
      <c r="C180" s="223">
        <v>12</v>
      </c>
      <c r="D180" s="3" t="s">
        <v>1</v>
      </c>
      <c r="E180" s="13">
        <f t="shared" si="23"/>
        <v>461</v>
      </c>
      <c r="F180" s="428">
        <f t="shared" si="21"/>
        <v>448</v>
      </c>
      <c r="G180" s="428">
        <f t="shared" si="20"/>
        <v>427</v>
      </c>
      <c r="H180" s="156">
        <v>43900</v>
      </c>
      <c r="I180" s="287"/>
      <c r="J180" s="11">
        <v>9.72</v>
      </c>
      <c r="K180" s="35">
        <v>25</v>
      </c>
      <c r="L180" s="156"/>
    </row>
    <row r="181" spans="1:12" ht="15" customHeight="1">
      <c r="A181" s="11">
        <v>12.75</v>
      </c>
      <c r="B181" s="23" t="s">
        <v>45</v>
      </c>
      <c r="C181" s="223">
        <v>12</v>
      </c>
      <c r="D181" s="3" t="s">
        <v>1</v>
      </c>
      <c r="E181" s="13">
        <f t="shared" si="23"/>
        <v>593</v>
      </c>
      <c r="F181" s="428">
        <f t="shared" si="21"/>
        <v>577</v>
      </c>
      <c r="G181" s="428">
        <f t="shared" si="20"/>
        <v>550</v>
      </c>
      <c r="H181" s="156">
        <v>43100</v>
      </c>
      <c r="I181" s="287"/>
      <c r="J181" s="11">
        <v>12.75</v>
      </c>
      <c r="K181" s="35">
        <v>25</v>
      </c>
      <c r="L181" s="156"/>
    </row>
    <row r="182" spans="1:12" ht="15" customHeight="1">
      <c r="A182" s="11">
        <v>14.58</v>
      </c>
      <c r="B182" s="23" t="s">
        <v>442</v>
      </c>
      <c r="C182" s="223">
        <v>12</v>
      </c>
      <c r="D182" s="3" t="s">
        <v>1</v>
      </c>
      <c r="E182" s="13">
        <f>SUM(H182*J182/1000)*1.08</f>
        <v>679</v>
      </c>
      <c r="F182" s="428">
        <f t="shared" si="21"/>
        <v>660</v>
      </c>
      <c r="G182" s="428">
        <f t="shared" si="20"/>
        <v>628</v>
      </c>
      <c r="H182" s="156">
        <v>43100</v>
      </c>
      <c r="I182" s="287"/>
      <c r="J182" s="11">
        <v>14.58</v>
      </c>
      <c r="K182" s="35">
        <v>25</v>
      </c>
      <c r="L182" s="156"/>
    </row>
    <row r="183" spans="1:12" ht="15" customHeight="1">
      <c r="A183" s="11">
        <v>7.4</v>
      </c>
      <c r="B183" s="23" t="s">
        <v>205</v>
      </c>
      <c r="C183" s="223">
        <v>6</v>
      </c>
      <c r="D183" s="3" t="s">
        <v>1</v>
      </c>
      <c r="E183" s="13">
        <f>SUM(H183*J183/1000)*1.08</f>
        <v>351</v>
      </c>
      <c r="F183" s="428">
        <f t="shared" si="21"/>
        <v>341</v>
      </c>
      <c r="G183" s="428">
        <f t="shared" si="20"/>
        <v>325</v>
      </c>
      <c r="H183" s="156">
        <v>43900</v>
      </c>
      <c r="I183" s="287"/>
      <c r="J183" s="11">
        <v>7.4</v>
      </c>
      <c r="K183" s="35">
        <v>25</v>
      </c>
      <c r="L183" s="156"/>
    </row>
    <row r="184" spans="1:12" ht="15" customHeight="1">
      <c r="A184" s="11">
        <v>8.41</v>
      </c>
      <c r="B184" s="23" t="s">
        <v>204</v>
      </c>
      <c r="C184" s="223">
        <v>12</v>
      </c>
      <c r="D184" s="3" t="s">
        <v>1</v>
      </c>
      <c r="E184" s="13">
        <f t="shared" si="23"/>
        <v>399</v>
      </c>
      <c r="F184" s="428">
        <f t="shared" si="21"/>
        <v>388</v>
      </c>
      <c r="G184" s="428">
        <f t="shared" si="20"/>
        <v>369</v>
      </c>
      <c r="H184" s="156">
        <v>43900</v>
      </c>
      <c r="I184" s="287"/>
      <c r="J184" s="11">
        <v>8.41</v>
      </c>
      <c r="K184" s="35">
        <v>25</v>
      </c>
      <c r="L184" s="156"/>
    </row>
    <row r="185" spans="1:12" ht="15" customHeight="1">
      <c r="A185" s="11">
        <v>12.05</v>
      </c>
      <c r="B185" s="23" t="s">
        <v>482</v>
      </c>
      <c r="C185" s="223">
        <v>12</v>
      </c>
      <c r="D185" s="3" t="s">
        <v>1</v>
      </c>
      <c r="E185" s="13">
        <f>SUM(H185*J185/1000)*1.08</f>
        <v>561</v>
      </c>
      <c r="F185" s="428">
        <f t="shared" si="21"/>
        <v>545</v>
      </c>
      <c r="G185" s="428">
        <f t="shared" si="20"/>
        <v>519</v>
      </c>
      <c r="H185" s="156">
        <v>43100</v>
      </c>
      <c r="I185" s="287"/>
      <c r="J185" s="11">
        <v>12.05</v>
      </c>
      <c r="K185" s="35">
        <v>30</v>
      </c>
      <c r="L185" s="156"/>
    </row>
    <row r="186" spans="1:12" ht="15" customHeight="1">
      <c r="A186" s="11">
        <v>10.84</v>
      </c>
      <c r="B186" s="23" t="s">
        <v>84</v>
      </c>
      <c r="C186" s="223">
        <v>12</v>
      </c>
      <c r="D186" s="3" t="s">
        <v>1</v>
      </c>
      <c r="E186" s="13">
        <f t="shared" si="23"/>
        <v>514</v>
      </c>
      <c r="F186" s="428">
        <f t="shared" si="21"/>
        <v>500</v>
      </c>
      <c r="G186" s="428">
        <f t="shared" si="20"/>
        <v>476</v>
      </c>
      <c r="H186" s="156">
        <v>43900</v>
      </c>
      <c r="I186" s="287"/>
      <c r="J186" s="11">
        <v>10.84</v>
      </c>
      <c r="K186" s="40">
        <v>30</v>
      </c>
      <c r="L186" s="156"/>
    </row>
    <row r="187" spans="1:12" ht="15" customHeight="1">
      <c r="A187" s="238">
        <v>14.5</v>
      </c>
      <c r="B187" s="23" t="s">
        <v>86</v>
      </c>
      <c r="C187" s="223">
        <v>12</v>
      </c>
      <c r="D187" s="3" t="s">
        <v>1</v>
      </c>
      <c r="E187" s="13">
        <f t="shared" si="23"/>
        <v>675</v>
      </c>
      <c r="F187" s="428">
        <f t="shared" si="21"/>
        <v>656</v>
      </c>
      <c r="G187" s="428">
        <f t="shared" si="20"/>
        <v>625</v>
      </c>
      <c r="H187" s="156">
        <v>43100</v>
      </c>
      <c r="I187" s="287"/>
      <c r="J187" s="11">
        <v>14.5</v>
      </c>
      <c r="K187" s="40">
        <v>30</v>
      </c>
      <c r="L187" s="156"/>
    </row>
    <row r="188" spans="1:12" ht="15" customHeight="1">
      <c r="A188" s="238">
        <v>17.8</v>
      </c>
      <c r="B188" s="23" t="s">
        <v>229</v>
      </c>
      <c r="C188" s="223">
        <v>12</v>
      </c>
      <c r="D188" s="3" t="s">
        <v>1</v>
      </c>
      <c r="E188" s="13">
        <f t="shared" si="23"/>
        <v>829</v>
      </c>
      <c r="F188" s="428">
        <f t="shared" si="21"/>
        <v>806</v>
      </c>
      <c r="G188" s="428">
        <f t="shared" si="20"/>
        <v>767</v>
      </c>
      <c r="H188" s="156">
        <v>43100</v>
      </c>
      <c r="I188" s="287"/>
      <c r="J188" s="11">
        <v>17.8</v>
      </c>
      <c r="K188" s="40">
        <v>30</v>
      </c>
      <c r="L188" s="156"/>
    </row>
    <row r="189" spans="1:12" ht="15" customHeight="1">
      <c r="A189" s="11">
        <v>17.35</v>
      </c>
      <c r="B189" s="23" t="s">
        <v>85</v>
      </c>
      <c r="C189" s="223">
        <v>12</v>
      </c>
      <c r="D189" s="3" t="s">
        <v>1</v>
      </c>
      <c r="E189" s="13">
        <f t="shared" si="23"/>
        <v>808</v>
      </c>
      <c r="F189" s="428">
        <f t="shared" si="21"/>
        <v>785</v>
      </c>
      <c r="G189" s="428">
        <f t="shared" si="20"/>
        <v>748</v>
      </c>
      <c r="H189" s="156">
        <v>43100</v>
      </c>
      <c r="I189" s="287"/>
      <c r="J189" s="11">
        <v>17.35</v>
      </c>
      <c r="K189" s="40">
        <v>40</v>
      </c>
      <c r="L189" s="156"/>
    </row>
    <row r="190" spans="1:12" ht="15" customHeight="1">
      <c r="A190" s="11">
        <v>20.86</v>
      </c>
      <c r="B190" s="23" t="s">
        <v>430</v>
      </c>
      <c r="C190" s="223">
        <v>12</v>
      </c>
      <c r="D190" s="3" t="s">
        <v>1</v>
      </c>
      <c r="E190" s="13">
        <f>SUM(H190*J190/1000)*1.08</f>
        <v>971</v>
      </c>
      <c r="F190" s="428">
        <f t="shared" si="21"/>
        <v>944</v>
      </c>
      <c r="G190" s="428">
        <f t="shared" si="20"/>
        <v>899</v>
      </c>
      <c r="H190" s="156">
        <v>43100</v>
      </c>
      <c r="I190" s="287"/>
      <c r="J190" s="11">
        <v>20.86</v>
      </c>
      <c r="K190" s="40">
        <v>45</v>
      </c>
      <c r="L190" s="156"/>
    </row>
    <row r="191" spans="1:12" ht="15" customHeight="1">
      <c r="A191" s="11">
        <v>18.79</v>
      </c>
      <c r="B191" s="23" t="s">
        <v>203</v>
      </c>
      <c r="C191" s="223"/>
      <c r="D191" s="3" t="s">
        <v>1</v>
      </c>
      <c r="E191" s="13">
        <f t="shared" si="23"/>
        <v>875</v>
      </c>
      <c r="F191" s="428">
        <f t="shared" si="21"/>
        <v>850</v>
      </c>
      <c r="G191" s="428">
        <f t="shared" si="20"/>
        <v>810</v>
      </c>
      <c r="H191" s="156">
        <v>43100</v>
      </c>
      <c r="I191" s="287"/>
      <c r="J191" s="11">
        <v>18.79</v>
      </c>
      <c r="K191" s="40">
        <v>50</v>
      </c>
      <c r="L191" s="156"/>
    </row>
    <row r="192" spans="1:12" ht="15" customHeight="1">
      <c r="A192" s="11">
        <v>22.43</v>
      </c>
      <c r="B192" s="23" t="s">
        <v>459</v>
      </c>
      <c r="C192" s="223"/>
      <c r="D192" s="3" t="s">
        <v>1</v>
      </c>
      <c r="E192" s="13">
        <f>SUM(H192*J192/1000)*1.08</f>
        <v>1044</v>
      </c>
      <c r="F192" s="428">
        <f t="shared" si="21"/>
        <v>1015</v>
      </c>
      <c r="G192" s="428">
        <f t="shared" si="20"/>
        <v>967</v>
      </c>
      <c r="H192" s="156">
        <v>43100</v>
      </c>
      <c r="I192" s="287"/>
      <c r="J192" s="11">
        <v>22.43</v>
      </c>
      <c r="K192" s="40">
        <v>50</v>
      </c>
      <c r="L192" s="156"/>
    </row>
    <row r="193" spans="1:12" ht="15" customHeight="1">
      <c r="A193" s="11">
        <v>25.4</v>
      </c>
      <c r="B193" s="23" t="s">
        <v>584</v>
      </c>
      <c r="C193" s="223">
        <v>12</v>
      </c>
      <c r="D193" s="3" t="s">
        <v>1</v>
      </c>
      <c r="E193" s="13">
        <f>SUM(H193*J193/1000)*1.08</f>
        <v>1182</v>
      </c>
      <c r="F193" s="428">
        <f t="shared" si="21"/>
        <v>1149</v>
      </c>
      <c r="G193" s="428">
        <f>SUM(H193*J193/1000)</f>
        <v>1095</v>
      </c>
      <c r="H193" s="156">
        <v>43100</v>
      </c>
      <c r="I193" s="287"/>
      <c r="J193" s="11">
        <v>25.4</v>
      </c>
      <c r="K193" s="40">
        <v>100</v>
      </c>
      <c r="L193" s="156"/>
    </row>
    <row r="194" spans="1:12" ht="15" customHeight="1">
      <c r="A194" s="11">
        <v>42.34</v>
      </c>
      <c r="B194" s="23" t="s">
        <v>258</v>
      </c>
      <c r="C194" s="223"/>
      <c r="D194" s="3" t="s">
        <v>1</v>
      </c>
      <c r="E194" s="13">
        <f t="shared" si="23"/>
        <v>1971</v>
      </c>
      <c r="F194" s="428">
        <f t="shared" si="21"/>
        <v>1916</v>
      </c>
      <c r="G194" s="428">
        <f>SUM(H194*J194/1000)</f>
        <v>1825</v>
      </c>
      <c r="H194" s="156">
        <v>43100</v>
      </c>
      <c r="I194" s="38"/>
      <c r="J194" s="11">
        <v>42.34</v>
      </c>
      <c r="K194" s="40">
        <v>100</v>
      </c>
      <c r="L194" s="156"/>
    </row>
    <row r="195" spans="1:12" ht="15" customHeight="1">
      <c r="A195" s="238">
        <v>33.6</v>
      </c>
      <c r="B195" s="23" t="s">
        <v>450</v>
      </c>
      <c r="C195" s="223">
        <v>12</v>
      </c>
      <c r="D195" s="3" t="s">
        <v>1</v>
      </c>
      <c r="E195" s="13">
        <f>SUM(H195*J195/1000)*1.08</f>
        <v>1564</v>
      </c>
      <c r="F195" s="428">
        <f>SUM(H195*J195/1000)*1.05</f>
        <v>1521</v>
      </c>
      <c r="G195" s="428">
        <f>SUM(H195*J195/1000)</f>
        <v>1448</v>
      </c>
      <c r="H195" s="156">
        <v>43100</v>
      </c>
      <c r="I195" s="38"/>
      <c r="J195" s="11">
        <v>33.6</v>
      </c>
      <c r="K195" s="40">
        <v>150</v>
      </c>
      <c r="L195" s="156"/>
    </row>
    <row r="196" spans="1:12" ht="15" customHeight="1">
      <c r="A196" s="238">
        <v>20.9</v>
      </c>
      <c r="B196" s="23" t="s">
        <v>259</v>
      </c>
      <c r="C196" s="223">
        <v>12</v>
      </c>
      <c r="D196" s="3" t="s">
        <v>1</v>
      </c>
      <c r="E196" s="13">
        <f t="shared" si="23"/>
        <v>973</v>
      </c>
      <c r="F196" s="428">
        <f>SUM(H196*J196/1000)*1.05</f>
        <v>946</v>
      </c>
      <c r="G196" s="428">
        <f>SUM(H196*J196/1000)</f>
        <v>901</v>
      </c>
      <c r="H196" s="156">
        <v>43100</v>
      </c>
      <c r="I196" s="38"/>
      <c r="J196" s="11">
        <v>20.9</v>
      </c>
      <c r="K196" s="40">
        <v>100</v>
      </c>
      <c r="L196" s="156"/>
    </row>
    <row r="197" spans="1:12" ht="15" customHeight="1">
      <c r="A197" s="238"/>
      <c r="B197" s="23" t="s">
        <v>599</v>
      </c>
      <c r="C197" s="223">
        <v>6</v>
      </c>
      <c r="D197" s="3" t="s">
        <v>1</v>
      </c>
      <c r="E197" s="13">
        <f>SUM(H197*J197/1000)*1.08</f>
        <v>0</v>
      </c>
      <c r="F197" s="291">
        <f>SUM(H197*J197/1000)*1.05</f>
        <v>0</v>
      </c>
      <c r="G197" s="291">
        <f>SUM(H197*J197/1000)</f>
        <v>0</v>
      </c>
      <c r="H197" s="156">
        <v>43100</v>
      </c>
      <c r="I197" s="38"/>
      <c r="J197" s="11"/>
      <c r="K197" s="40"/>
      <c r="L197" s="156"/>
    </row>
    <row r="198" spans="1:11" ht="15" customHeight="1">
      <c r="A198" s="33"/>
      <c r="B198" s="222" t="s">
        <v>536</v>
      </c>
      <c r="C198" s="202"/>
      <c r="D198" s="202"/>
      <c r="E198" s="202"/>
      <c r="F198" s="202"/>
      <c r="G198" s="202"/>
      <c r="H198" s="426"/>
      <c r="I198" s="33"/>
      <c r="J198" s="33"/>
      <c r="K198" s="166"/>
    </row>
    <row r="199" spans="1:11" ht="15" customHeight="1">
      <c r="A199" s="28">
        <v>1.3</v>
      </c>
      <c r="B199" s="23" t="s">
        <v>56</v>
      </c>
      <c r="C199" s="223">
        <v>6</v>
      </c>
      <c r="D199" s="5" t="s">
        <v>1</v>
      </c>
      <c r="E199" s="13">
        <f aca="true" t="shared" si="24" ref="E199:E204">SUM(H199*J199/1000)*1.15</f>
        <v>74</v>
      </c>
      <c r="F199" s="286">
        <f aca="true" t="shared" si="25" ref="F199:F204">SUM(H199*J199/1000)*1.07</f>
        <v>69</v>
      </c>
      <c r="G199" s="286">
        <f aca="true" t="shared" si="26" ref="G199:G204">SUM(H199*J199/1000)</f>
        <v>64</v>
      </c>
      <c r="H199" s="447">
        <v>45900</v>
      </c>
      <c r="I199" s="35"/>
      <c r="J199" s="28">
        <v>1.4</v>
      </c>
      <c r="K199" s="35">
        <v>5</v>
      </c>
    </row>
    <row r="200" spans="1:11" ht="15" customHeight="1">
      <c r="A200" s="28">
        <v>1.7</v>
      </c>
      <c r="B200" s="23" t="s">
        <v>58</v>
      </c>
      <c r="C200" s="223">
        <v>6</v>
      </c>
      <c r="D200" s="5" t="s">
        <v>1</v>
      </c>
      <c r="E200" s="13">
        <f t="shared" si="24"/>
        <v>88</v>
      </c>
      <c r="F200" s="286">
        <f t="shared" si="25"/>
        <v>82</v>
      </c>
      <c r="G200" s="286">
        <f t="shared" si="26"/>
        <v>76</v>
      </c>
      <c r="H200" s="156">
        <v>44900</v>
      </c>
      <c r="I200" s="35"/>
      <c r="J200" s="28">
        <v>1.7</v>
      </c>
      <c r="K200" s="35">
        <v>5</v>
      </c>
    </row>
    <row r="201" spans="1:11" ht="15" customHeight="1">
      <c r="A201" s="10">
        <v>2.14</v>
      </c>
      <c r="B201" s="23" t="s">
        <v>80</v>
      </c>
      <c r="C201" s="223">
        <v>10.5</v>
      </c>
      <c r="D201" s="5" t="s">
        <v>1</v>
      </c>
      <c r="E201" s="13">
        <f t="shared" si="24"/>
        <v>110</v>
      </c>
      <c r="F201" s="286">
        <f t="shared" si="25"/>
        <v>103</v>
      </c>
      <c r="G201" s="286">
        <f t="shared" si="26"/>
        <v>96</v>
      </c>
      <c r="H201" s="448">
        <v>44900</v>
      </c>
      <c r="I201" s="35"/>
      <c r="J201" s="10">
        <v>2.14</v>
      </c>
      <c r="K201" s="35">
        <v>5</v>
      </c>
    </row>
    <row r="202" spans="1:11" ht="15" customHeight="1">
      <c r="A202" s="10">
        <v>3.13</v>
      </c>
      <c r="B202" s="23" t="s">
        <v>54</v>
      </c>
      <c r="C202" s="223">
        <v>10.5</v>
      </c>
      <c r="D202" s="5" t="s">
        <v>1</v>
      </c>
      <c r="E202" s="13">
        <f>SUM(H202*J202/1000)*1.15</f>
        <v>158</v>
      </c>
      <c r="F202" s="286">
        <f>SUM(H202*J202/1000)*1.07</f>
        <v>147</v>
      </c>
      <c r="G202" s="286">
        <f>SUM(H202*J202/1000)</f>
        <v>137</v>
      </c>
      <c r="H202" s="156">
        <v>43900</v>
      </c>
      <c r="I202" s="35"/>
      <c r="J202" s="10">
        <v>3.13</v>
      </c>
      <c r="K202" s="35">
        <v>5</v>
      </c>
    </row>
    <row r="203" spans="1:11" ht="15" customHeight="1">
      <c r="A203" s="10">
        <v>3.38</v>
      </c>
      <c r="B203" s="23" t="s">
        <v>88</v>
      </c>
      <c r="C203" s="223">
        <v>10.5</v>
      </c>
      <c r="D203" s="5" t="s">
        <v>1</v>
      </c>
      <c r="E203" s="13">
        <f t="shared" si="24"/>
        <v>171</v>
      </c>
      <c r="F203" s="286">
        <f t="shared" si="25"/>
        <v>159</v>
      </c>
      <c r="G203" s="286">
        <f t="shared" si="26"/>
        <v>148</v>
      </c>
      <c r="H203" s="156">
        <v>43900</v>
      </c>
      <c r="I203" s="35"/>
      <c r="J203" s="10">
        <v>3.38</v>
      </c>
      <c r="K203" s="35">
        <v>10</v>
      </c>
    </row>
    <row r="204" spans="1:11" ht="15" customHeight="1">
      <c r="A204" s="10">
        <v>3.86</v>
      </c>
      <c r="B204" s="23" t="s">
        <v>751</v>
      </c>
      <c r="C204" s="223">
        <v>6</v>
      </c>
      <c r="D204" s="5" t="s">
        <v>1</v>
      </c>
      <c r="E204" s="13">
        <f t="shared" si="24"/>
        <v>184</v>
      </c>
      <c r="F204" s="286">
        <f t="shared" si="25"/>
        <v>171</v>
      </c>
      <c r="G204" s="286">
        <f t="shared" si="26"/>
        <v>160</v>
      </c>
      <c r="H204" s="156">
        <v>41500</v>
      </c>
      <c r="I204" s="35" t="s">
        <v>752</v>
      </c>
      <c r="J204" s="10">
        <v>3.86</v>
      </c>
      <c r="K204" s="35">
        <v>10</v>
      </c>
    </row>
    <row r="205" spans="1:11" ht="15" customHeight="1">
      <c r="A205" s="10">
        <v>4.4</v>
      </c>
      <c r="B205" s="23" t="s">
        <v>226</v>
      </c>
      <c r="C205" s="223"/>
      <c r="D205" s="5" t="s">
        <v>1</v>
      </c>
      <c r="E205" s="13">
        <f>SUM(H205*J205/1000)*1.15</f>
        <v>227</v>
      </c>
      <c r="F205" s="286">
        <f>SUM(H205*J205/1000)*1.07</f>
        <v>211</v>
      </c>
      <c r="G205" s="286">
        <f>SUM(H205*J205/1000)</f>
        <v>198</v>
      </c>
      <c r="H205" s="447">
        <v>44900</v>
      </c>
      <c r="I205" s="35"/>
      <c r="J205" s="10">
        <v>4.4</v>
      </c>
      <c r="K205" s="35">
        <v>10</v>
      </c>
    </row>
    <row r="206" spans="1:11" ht="15" customHeight="1">
      <c r="A206" s="33"/>
      <c r="B206" s="222" t="s">
        <v>535</v>
      </c>
      <c r="C206" s="202"/>
      <c r="D206" s="202"/>
      <c r="E206" s="202"/>
      <c r="F206" s="202"/>
      <c r="G206" s="202"/>
      <c r="H206" s="426"/>
      <c r="I206" s="33"/>
      <c r="J206" s="33"/>
      <c r="K206" s="47"/>
    </row>
    <row r="207" spans="1:11" ht="15" customHeight="1">
      <c r="A207" s="10">
        <v>0.37</v>
      </c>
      <c r="B207" s="23" t="s">
        <v>580</v>
      </c>
      <c r="C207" s="223">
        <v>6</v>
      </c>
      <c r="D207" s="5" t="s">
        <v>1</v>
      </c>
      <c r="E207" s="13">
        <f>SUM(H207*J207/1000)*1.15</f>
        <v>0</v>
      </c>
      <c r="F207" s="286">
        <v>31</v>
      </c>
      <c r="G207" s="428">
        <v>30</v>
      </c>
      <c r="H207" s="156"/>
      <c r="I207" s="38"/>
      <c r="J207" s="10"/>
      <c r="K207" s="38">
        <v>5</v>
      </c>
    </row>
    <row r="208" spans="1:11" ht="15" customHeight="1">
      <c r="A208" s="10">
        <v>0.44</v>
      </c>
      <c r="B208" s="23" t="s">
        <v>581</v>
      </c>
      <c r="C208" s="223">
        <v>6</v>
      </c>
      <c r="D208" s="5" t="s">
        <v>1</v>
      </c>
      <c r="E208" s="13">
        <f>SUM(H208*J208/1000)*1.15</f>
        <v>0</v>
      </c>
      <c r="F208" s="286">
        <v>34</v>
      </c>
      <c r="G208" s="428">
        <v>33</v>
      </c>
      <c r="H208" s="156"/>
      <c r="I208" s="38"/>
      <c r="J208" s="10"/>
      <c r="K208" s="38">
        <v>5</v>
      </c>
    </row>
    <row r="209" spans="1:11" ht="15" customHeight="1">
      <c r="A209" s="10">
        <v>4.2</v>
      </c>
      <c r="B209" s="23" t="s">
        <v>486</v>
      </c>
      <c r="C209" s="223">
        <v>12</v>
      </c>
      <c r="D209" s="5" t="s">
        <v>1</v>
      </c>
      <c r="E209" s="13">
        <f>SUM(H209*J209/1000)*1.15</f>
        <v>212</v>
      </c>
      <c r="F209" s="286">
        <f>SUM(H209*J209/1000)*1.07</f>
        <v>197</v>
      </c>
      <c r="G209" s="428">
        <f>SUM(H209*J209/1000)</f>
        <v>184</v>
      </c>
      <c r="H209" s="156">
        <v>43900</v>
      </c>
      <c r="I209" s="38"/>
      <c r="J209" s="10">
        <v>4.2</v>
      </c>
      <c r="K209" s="38">
        <v>10</v>
      </c>
    </row>
    <row r="210" spans="1:11" ht="15" customHeight="1">
      <c r="A210" s="11">
        <v>4.7</v>
      </c>
      <c r="B210" s="23" t="s">
        <v>28</v>
      </c>
      <c r="C210" s="223"/>
      <c r="D210" s="3" t="s">
        <v>1</v>
      </c>
      <c r="E210" s="13">
        <f aca="true" t="shared" si="27" ref="E210:E221">SUM(H210*J210/1000)*1.15</f>
        <v>237</v>
      </c>
      <c r="F210" s="286">
        <f aca="true" t="shared" si="28" ref="F210:F221">SUM(H210*J210/1000)*1.07</f>
        <v>221</v>
      </c>
      <c r="G210" s="428">
        <f aca="true" t="shared" si="29" ref="G210:G221">SUM(H210*J210/1000)</f>
        <v>206</v>
      </c>
      <c r="H210" s="156">
        <v>43900</v>
      </c>
      <c r="I210" s="38"/>
      <c r="J210" s="11">
        <v>4.7</v>
      </c>
      <c r="K210" s="38">
        <v>10</v>
      </c>
    </row>
    <row r="211" spans="1:11" ht="15" customHeight="1">
      <c r="A211" s="10">
        <v>5.4</v>
      </c>
      <c r="B211" s="23" t="s">
        <v>89</v>
      </c>
      <c r="C211" s="223">
        <v>10.5</v>
      </c>
      <c r="D211" s="5" t="s">
        <v>1</v>
      </c>
      <c r="E211" s="13">
        <f t="shared" si="27"/>
        <v>273</v>
      </c>
      <c r="F211" s="286">
        <f t="shared" si="28"/>
        <v>254</v>
      </c>
      <c r="G211" s="428">
        <f t="shared" si="29"/>
        <v>237</v>
      </c>
      <c r="H211" s="156">
        <v>43900</v>
      </c>
      <c r="I211" s="38"/>
      <c r="J211" s="10">
        <v>5.4</v>
      </c>
      <c r="K211" s="38">
        <v>10</v>
      </c>
    </row>
    <row r="212" spans="1:12" s="24" customFormat="1" ht="15" customHeight="1">
      <c r="A212" s="10">
        <v>6.57</v>
      </c>
      <c r="B212" s="23" t="s">
        <v>29</v>
      </c>
      <c r="C212" s="223" t="s">
        <v>750</v>
      </c>
      <c r="D212" s="5" t="s">
        <v>1</v>
      </c>
      <c r="E212" s="13">
        <f t="shared" si="27"/>
        <v>332</v>
      </c>
      <c r="F212" s="286">
        <f t="shared" si="28"/>
        <v>309</v>
      </c>
      <c r="G212" s="428">
        <f t="shared" si="29"/>
        <v>288</v>
      </c>
      <c r="H212" s="156">
        <v>43900</v>
      </c>
      <c r="I212" s="38"/>
      <c r="J212" s="10">
        <v>6.57</v>
      </c>
      <c r="K212" s="38">
        <v>10</v>
      </c>
      <c r="L212" s="27"/>
    </row>
    <row r="213" spans="1:11" ht="15" customHeight="1">
      <c r="A213" s="11">
        <v>6.4</v>
      </c>
      <c r="B213" s="23" t="s">
        <v>264</v>
      </c>
      <c r="C213" s="223" t="s">
        <v>582</v>
      </c>
      <c r="D213" s="3" t="s">
        <v>1</v>
      </c>
      <c r="E213" s="13">
        <f>SUM(H213*J213/1000)*1.15</f>
        <v>323</v>
      </c>
      <c r="F213" s="286">
        <f>SUM(H213*J213/1000)*1.07</f>
        <v>301</v>
      </c>
      <c r="G213" s="428">
        <f>SUM(H213*J213/1000)</f>
        <v>281</v>
      </c>
      <c r="H213" s="156">
        <v>43900</v>
      </c>
      <c r="I213" s="38"/>
      <c r="J213" s="11">
        <v>6.4</v>
      </c>
      <c r="K213" s="39">
        <v>15</v>
      </c>
    </row>
    <row r="214" spans="1:11" ht="15" customHeight="1">
      <c r="A214" s="11">
        <v>7.49</v>
      </c>
      <c r="B214" s="23" t="s">
        <v>30</v>
      </c>
      <c r="C214" s="223"/>
      <c r="D214" s="5" t="s">
        <v>1</v>
      </c>
      <c r="E214" s="13">
        <f t="shared" si="27"/>
        <v>378</v>
      </c>
      <c r="F214" s="286">
        <f t="shared" si="28"/>
        <v>352</v>
      </c>
      <c r="G214" s="428">
        <f t="shared" si="29"/>
        <v>329</v>
      </c>
      <c r="H214" s="156">
        <v>43900</v>
      </c>
      <c r="I214" s="38"/>
      <c r="J214" s="11">
        <v>7.49</v>
      </c>
      <c r="K214" s="39">
        <v>15</v>
      </c>
    </row>
    <row r="215" spans="1:11" ht="15" customHeight="1">
      <c r="A215" s="11">
        <v>8.04</v>
      </c>
      <c r="B215" s="23" t="s">
        <v>540</v>
      </c>
      <c r="C215" s="223">
        <v>10.5</v>
      </c>
      <c r="D215" s="3" t="s">
        <v>1</v>
      </c>
      <c r="E215" s="13">
        <f t="shared" si="27"/>
        <v>406</v>
      </c>
      <c r="F215" s="286">
        <f t="shared" si="28"/>
        <v>378</v>
      </c>
      <c r="G215" s="428">
        <f t="shared" si="29"/>
        <v>353</v>
      </c>
      <c r="H215" s="156">
        <v>43900</v>
      </c>
      <c r="I215" s="38"/>
      <c r="J215" s="11">
        <v>8.04</v>
      </c>
      <c r="K215" s="39">
        <v>20</v>
      </c>
    </row>
    <row r="216" spans="1:11" ht="15" customHeight="1">
      <c r="A216" s="11">
        <v>9.15</v>
      </c>
      <c r="B216" s="23" t="s">
        <v>31</v>
      </c>
      <c r="C216" s="223">
        <v>12</v>
      </c>
      <c r="D216" s="3" t="s">
        <v>1</v>
      </c>
      <c r="E216" s="13">
        <f t="shared" si="27"/>
        <v>462</v>
      </c>
      <c r="F216" s="286">
        <f t="shared" si="28"/>
        <v>430</v>
      </c>
      <c r="G216" s="428">
        <f t="shared" si="29"/>
        <v>402</v>
      </c>
      <c r="H216" s="156">
        <v>43900</v>
      </c>
      <c r="I216" s="38"/>
      <c r="J216" s="11">
        <v>9.15</v>
      </c>
      <c r="K216" s="38">
        <v>20</v>
      </c>
    </row>
    <row r="217" spans="1:11" ht="15" customHeight="1">
      <c r="A217" s="11">
        <v>9.9</v>
      </c>
      <c r="B217" s="23" t="s">
        <v>578</v>
      </c>
      <c r="C217" s="223">
        <v>10.5</v>
      </c>
      <c r="D217" s="3" t="s">
        <v>1</v>
      </c>
      <c r="E217" s="13">
        <f>SUM(H217*J217/1000)*1.15</f>
        <v>500</v>
      </c>
      <c r="F217" s="286">
        <f>SUM(H217*J217/1000)*1.07</f>
        <v>465</v>
      </c>
      <c r="G217" s="428">
        <f>SUM(H217*J217/1000)</f>
        <v>435</v>
      </c>
      <c r="H217" s="156">
        <v>43900</v>
      </c>
      <c r="I217" s="38"/>
      <c r="J217" s="11">
        <v>9.9</v>
      </c>
      <c r="K217" s="38">
        <v>25</v>
      </c>
    </row>
    <row r="218" spans="1:11" ht="15" customHeight="1">
      <c r="A218" s="11">
        <v>8.45</v>
      </c>
      <c r="B218" s="23" t="s">
        <v>575</v>
      </c>
      <c r="C218" s="223">
        <v>12</v>
      </c>
      <c r="D218" s="3" t="s">
        <v>1</v>
      </c>
      <c r="E218" s="13">
        <f>SUM(H218*J218/1000)*1.15</f>
        <v>423</v>
      </c>
      <c r="F218" s="286">
        <f>SUM(H218*J218/1000)*1.07</f>
        <v>393</v>
      </c>
      <c r="G218" s="428">
        <f>SUM(H218*J218/1000)</f>
        <v>368</v>
      </c>
      <c r="H218" s="156">
        <v>43500</v>
      </c>
      <c r="I218" s="38"/>
      <c r="J218" s="11">
        <v>8.45</v>
      </c>
      <c r="K218" s="38">
        <v>30</v>
      </c>
    </row>
    <row r="219" spans="1:11" ht="15" customHeight="1">
      <c r="A219" s="11">
        <v>13.18</v>
      </c>
      <c r="B219" s="23" t="s">
        <v>20</v>
      </c>
      <c r="C219" s="223">
        <v>12</v>
      </c>
      <c r="D219" s="3" t="s">
        <v>1</v>
      </c>
      <c r="E219" s="13">
        <f t="shared" si="27"/>
        <v>659</v>
      </c>
      <c r="F219" s="286">
        <f t="shared" si="28"/>
        <v>613</v>
      </c>
      <c r="G219" s="428">
        <f t="shared" si="29"/>
        <v>573</v>
      </c>
      <c r="H219" s="156">
        <v>43500</v>
      </c>
      <c r="I219" s="38"/>
      <c r="J219" s="11">
        <v>13.18</v>
      </c>
      <c r="K219" s="38">
        <v>30</v>
      </c>
    </row>
    <row r="220" spans="1:11" ht="15" customHeight="1">
      <c r="A220" s="11">
        <v>17.75</v>
      </c>
      <c r="B220" s="23" t="s">
        <v>545</v>
      </c>
      <c r="C220" s="253">
        <v>12</v>
      </c>
      <c r="D220" s="3" t="s">
        <v>1</v>
      </c>
      <c r="E220" s="13">
        <f t="shared" si="27"/>
        <v>888</v>
      </c>
      <c r="F220" s="286">
        <f t="shared" si="28"/>
        <v>826</v>
      </c>
      <c r="G220" s="428">
        <f t="shared" si="29"/>
        <v>772</v>
      </c>
      <c r="H220" s="156">
        <v>43500</v>
      </c>
      <c r="I220" s="38"/>
      <c r="J220" s="11">
        <v>17.75</v>
      </c>
      <c r="K220" s="38">
        <v>30</v>
      </c>
    </row>
    <row r="221" spans="1:11" ht="15" customHeight="1">
      <c r="A221" s="11">
        <v>27.67</v>
      </c>
      <c r="B221" s="23" t="s">
        <v>373</v>
      </c>
      <c r="C221" s="253">
        <v>11.8</v>
      </c>
      <c r="D221" s="3" t="s">
        <v>1</v>
      </c>
      <c r="E221" s="13">
        <f t="shared" si="27"/>
        <v>1384</v>
      </c>
      <c r="F221" s="286">
        <f t="shared" si="28"/>
        <v>1288</v>
      </c>
      <c r="G221" s="428">
        <f t="shared" si="29"/>
        <v>1204</v>
      </c>
      <c r="H221" s="156">
        <v>43500</v>
      </c>
      <c r="I221" s="38"/>
      <c r="J221" s="11">
        <v>27.67</v>
      </c>
      <c r="K221" s="38">
        <v>50</v>
      </c>
    </row>
    <row r="222" spans="1:11" ht="15" customHeight="1">
      <c r="A222" s="11">
        <v>39.6</v>
      </c>
      <c r="B222" s="23" t="s">
        <v>608</v>
      </c>
      <c r="C222" s="253"/>
      <c r="D222" s="3" t="s">
        <v>1</v>
      </c>
      <c r="E222" s="13">
        <f>SUM(H222*J222/1000)*1.15</f>
        <v>2409</v>
      </c>
      <c r="F222" s="286">
        <f>SUM(H222*J222/1000)*1.07</f>
        <v>2241</v>
      </c>
      <c r="G222" s="428">
        <f>SUM(H222*J222/1000)</f>
        <v>2095</v>
      </c>
      <c r="H222" s="156">
        <v>52900</v>
      </c>
      <c r="I222" s="38" t="s">
        <v>612</v>
      </c>
      <c r="J222" s="11">
        <v>39.6</v>
      </c>
      <c r="K222" s="38">
        <v>100</v>
      </c>
    </row>
    <row r="223" spans="1:11" ht="15" customHeight="1">
      <c r="A223" s="11">
        <v>62.2</v>
      </c>
      <c r="B223" s="23" t="s">
        <v>609</v>
      </c>
      <c r="C223" s="253"/>
      <c r="D223" s="3" t="s">
        <v>1</v>
      </c>
      <c r="E223" s="13">
        <f>SUM(H223*J223/1000)*1.15</f>
        <v>3855</v>
      </c>
      <c r="F223" s="286">
        <f>SUM(H223*J223/1000)*1.07</f>
        <v>3587</v>
      </c>
      <c r="G223" s="428">
        <f>SUM(H223*J223/1000)</f>
        <v>3353</v>
      </c>
      <c r="H223" s="156">
        <v>53900</v>
      </c>
      <c r="I223" s="38" t="s">
        <v>611</v>
      </c>
      <c r="J223" s="11">
        <v>62.2</v>
      </c>
      <c r="K223" s="38">
        <v>120</v>
      </c>
    </row>
    <row r="224" spans="1:11" ht="15" customHeight="1">
      <c r="A224" s="11">
        <v>185</v>
      </c>
      <c r="B224" s="23" t="s">
        <v>610</v>
      </c>
      <c r="C224" s="253"/>
      <c r="D224" s="3" t="s">
        <v>1</v>
      </c>
      <c r="E224" s="13">
        <f>SUM(H224*J224/1000)*1.15</f>
        <v>12318</v>
      </c>
      <c r="F224" s="286">
        <f>SUM(H224*J224/1000)*1.07</f>
        <v>11461</v>
      </c>
      <c r="G224" s="428">
        <f>SUM(H224*J224/1000)</f>
        <v>10712</v>
      </c>
      <c r="H224" s="156">
        <v>57900</v>
      </c>
      <c r="I224" s="38" t="s">
        <v>611</v>
      </c>
      <c r="J224" s="11">
        <v>185</v>
      </c>
      <c r="K224" s="38">
        <v>150</v>
      </c>
    </row>
    <row r="225" spans="1:11" ht="15" customHeight="1">
      <c r="A225" s="58"/>
      <c r="B225" s="225" t="s">
        <v>537</v>
      </c>
      <c r="C225" s="57"/>
      <c r="D225" s="57"/>
      <c r="E225" s="57"/>
      <c r="F225" s="57"/>
      <c r="G225" s="57"/>
      <c r="H225" s="57"/>
      <c r="I225" s="56"/>
      <c r="J225" s="58"/>
      <c r="K225" s="59"/>
    </row>
    <row r="226" spans="1:11" ht="15" customHeight="1">
      <c r="A226" s="28">
        <v>1.4</v>
      </c>
      <c r="B226" s="23" t="s">
        <v>164</v>
      </c>
      <c r="C226" s="16">
        <v>7.85</v>
      </c>
      <c r="D226" s="5" t="s">
        <v>1</v>
      </c>
      <c r="E226" s="13">
        <f aca="true" t="shared" si="30" ref="E226:E236">SUM(H226*J226/1000)*1.15</f>
        <v>101</v>
      </c>
      <c r="F226" s="286">
        <f aca="true" t="shared" si="31" ref="F226:F236">SUM(H226*J226/1000)*1.08</f>
        <v>95</v>
      </c>
      <c r="G226" s="286">
        <f aca="true" t="shared" si="32" ref="G226:G236">SUM(H226*J226/1000)</f>
        <v>88</v>
      </c>
      <c r="H226" s="156">
        <v>62900</v>
      </c>
      <c r="I226" s="35"/>
      <c r="J226" s="28">
        <v>1.4</v>
      </c>
      <c r="K226" s="35">
        <v>5</v>
      </c>
    </row>
    <row r="227" spans="1:11" ht="15" customHeight="1">
      <c r="A227" s="28">
        <v>1.74</v>
      </c>
      <c r="B227" s="23" t="s">
        <v>165</v>
      </c>
      <c r="C227" s="16">
        <v>6</v>
      </c>
      <c r="D227" s="5" t="s">
        <v>1</v>
      </c>
      <c r="E227" s="13">
        <f t="shared" si="30"/>
        <v>126</v>
      </c>
      <c r="F227" s="286">
        <f t="shared" si="31"/>
        <v>118</v>
      </c>
      <c r="G227" s="286">
        <f t="shared" si="32"/>
        <v>109</v>
      </c>
      <c r="H227" s="156">
        <v>62900</v>
      </c>
      <c r="I227" s="35"/>
      <c r="J227" s="28">
        <v>1.74</v>
      </c>
      <c r="K227" s="35">
        <v>5</v>
      </c>
    </row>
    <row r="228" spans="1:11" ht="15" customHeight="1">
      <c r="A228" s="10">
        <v>2.28</v>
      </c>
      <c r="B228" s="23" t="s">
        <v>166</v>
      </c>
      <c r="C228" s="16"/>
      <c r="D228" s="5" t="s">
        <v>1</v>
      </c>
      <c r="E228" s="13">
        <f>SUM(H228*J228/1000)*1.15</f>
        <v>165</v>
      </c>
      <c r="F228" s="286">
        <f>SUM(H228*J228/1000)*1.08</f>
        <v>155</v>
      </c>
      <c r="G228" s="286">
        <f>SUM(H228*J228/1000)</f>
        <v>143</v>
      </c>
      <c r="H228" s="156">
        <v>62900</v>
      </c>
      <c r="I228" s="35"/>
      <c r="J228" s="10">
        <v>2.28</v>
      </c>
      <c r="K228" s="35">
        <v>5</v>
      </c>
    </row>
    <row r="229" spans="1:11" ht="15" customHeight="1">
      <c r="A229" s="10">
        <v>2.49</v>
      </c>
      <c r="B229" s="23" t="s">
        <v>424</v>
      </c>
      <c r="C229" s="16">
        <v>6</v>
      </c>
      <c r="D229" s="5" t="s">
        <v>1</v>
      </c>
      <c r="E229" s="13">
        <f>SUM(H229*J229/1000)*1.15</f>
        <v>180</v>
      </c>
      <c r="F229" s="286">
        <f>SUM(H229*J229/1000)*1.08</f>
        <v>169</v>
      </c>
      <c r="G229" s="286">
        <f>SUM(H229*J229/1000)</f>
        <v>157</v>
      </c>
      <c r="H229" s="156">
        <v>62900</v>
      </c>
      <c r="I229" s="35"/>
      <c r="J229" s="10">
        <v>2.49</v>
      </c>
      <c r="K229" s="35">
        <v>5</v>
      </c>
    </row>
    <row r="230" spans="1:11" ht="15" customHeight="1">
      <c r="A230" s="10">
        <v>3.39</v>
      </c>
      <c r="B230" s="23" t="s">
        <v>167</v>
      </c>
      <c r="C230" s="16">
        <v>7.8</v>
      </c>
      <c r="D230" s="5" t="s">
        <v>1</v>
      </c>
      <c r="E230" s="13">
        <f t="shared" si="30"/>
        <v>245</v>
      </c>
      <c r="F230" s="286">
        <f t="shared" si="31"/>
        <v>230</v>
      </c>
      <c r="G230" s="286">
        <f t="shared" si="32"/>
        <v>213</v>
      </c>
      <c r="H230" s="156">
        <v>62900</v>
      </c>
      <c r="I230" s="35"/>
      <c r="J230" s="10">
        <v>3.39</v>
      </c>
      <c r="K230" s="35">
        <v>5</v>
      </c>
    </row>
    <row r="231" spans="1:11" ht="15" customHeight="1">
      <c r="A231" s="10">
        <v>3.9</v>
      </c>
      <c r="B231" s="23" t="s">
        <v>168</v>
      </c>
      <c r="C231" s="16" t="s">
        <v>586</v>
      </c>
      <c r="D231" s="5" t="s">
        <v>1</v>
      </c>
      <c r="E231" s="13">
        <f t="shared" si="30"/>
        <v>282</v>
      </c>
      <c r="F231" s="286">
        <f t="shared" si="31"/>
        <v>265</v>
      </c>
      <c r="G231" s="286">
        <f t="shared" si="32"/>
        <v>245</v>
      </c>
      <c r="H231" s="156">
        <v>62900</v>
      </c>
      <c r="I231" s="35"/>
      <c r="J231" s="10">
        <v>3.9</v>
      </c>
      <c r="K231" s="35">
        <v>10</v>
      </c>
    </row>
    <row r="232" spans="1:11" ht="15" customHeight="1">
      <c r="A232" s="10">
        <v>5.1</v>
      </c>
      <c r="B232" s="23" t="s">
        <v>585</v>
      </c>
      <c r="C232" s="16">
        <v>6</v>
      </c>
      <c r="D232" s="5" t="s">
        <v>1</v>
      </c>
      <c r="E232" s="13">
        <f t="shared" si="30"/>
        <v>369</v>
      </c>
      <c r="F232" s="286">
        <f t="shared" si="31"/>
        <v>346</v>
      </c>
      <c r="G232" s="286">
        <f t="shared" si="32"/>
        <v>321</v>
      </c>
      <c r="H232" s="156">
        <v>62900</v>
      </c>
      <c r="I232" s="35"/>
      <c r="J232" s="10">
        <v>5.1</v>
      </c>
      <c r="K232" s="35">
        <v>10</v>
      </c>
    </row>
    <row r="233" spans="1:11" ht="15" customHeight="1">
      <c r="A233" s="10">
        <v>6.6</v>
      </c>
      <c r="B233" s="23" t="s">
        <v>169</v>
      </c>
      <c r="C233" s="16">
        <v>7.8</v>
      </c>
      <c r="D233" s="5" t="s">
        <v>1</v>
      </c>
      <c r="E233" s="13">
        <f t="shared" si="30"/>
        <v>477</v>
      </c>
      <c r="F233" s="286">
        <f t="shared" si="31"/>
        <v>448</v>
      </c>
      <c r="G233" s="286">
        <f t="shared" si="32"/>
        <v>415</v>
      </c>
      <c r="H233" s="156">
        <v>62900</v>
      </c>
      <c r="I233" s="35"/>
      <c r="J233" s="10">
        <v>6.6</v>
      </c>
      <c r="K233" s="38">
        <v>10</v>
      </c>
    </row>
    <row r="234" spans="1:11" ht="15" customHeight="1">
      <c r="A234" s="11">
        <v>7.64</v>
      </c>
      <c r="B234" s="23" t="s">
        <v>589</v>
      </c>
      <c r="C234" s="16">
        <v>6</v>
      </c>
      <c r="D234" s="3" t="s">
        <v>1</v>
      </c>
      <c r="E234" s="13">
        <f t="shared" si="30"/>
        <v>553</v>
      </c>
      <c r="F234" s="286">
        <f t="shared" si="31"/>
        <v>519</v>
      </c>
      <c r="G234" s="286">
        <f t="shared" si="32"/>
        <v>481</v>
      </c>
      <c r="H234" s="156">
        <v>62900</v>
      </c>
      <c r="I234" s="35"/>
      <c r="J234" s="11">
        <v>7.64</v>
      </c>
      <c r="K234" s="39">
        <v>15</v>
      </c>
    </row>
    <row r="235" spans="1:11" ht="15" customHeight="1">
      <c r="A235" s="11">
        <v>9.18</v>
      </c>
      <c r="B235" s="23" t="s">
        <v>606</v>
      </c>
      <c r="C235" s="203" t="s">
        <v>607</v>
      </c>
      <c r="D235" s="3" t="s">
        <v>1</v>
      </c>
      <c r="E235" s="13">
        <f t="shared" si="30"/>
        <v>664</v>
      </c>
      <c r="F235" s="286">
        <f t="shared" si="31"/>
        <v>624</v>
      </c>
      <c r="G235" s="286">
        <f t="shared" si="32"/>
        <v>577</v>
      </c>
      <c r="H235" s="156">
        <v>62900</v>
      </c>
      <c r="I235" s="35"/>
      <c r="J235" s="11">
        <v>9.18</v>
      </c>
      <c r="K235" s="38">
        <v>20</v>
      </c>
    </row>
    <row r="236" spans="1:11" ht="15" customHeight="1">
      <c r="A236" s="11">
        <v>17.8</v>
      </c>
      <c r="B236" s="23" t="s">
        <v>588</v>
      </c>
      <c r="C236" s="16">
        <v>6</v>
      </c>
      <c r="D236" s="3" t="s">
        <v>1</v>
      </c>
      <c r="E236" s="13">
        <f t="shared" si="30"/>
        <v>1288</v>
      </c>
      <c r="F236" s="286">
        <f t="shared" si="31"/>
        <v>1209</v>
      </c>
      <c r="G236" s="286">
        <f t="shared" si="32"/>
        <v>1120</v>
      </c>
      <c r="H236" s="156">
        <v>62900</v>
      </c>
      <c r="I236" s="35"/>
      <c r="J236" s="11">
        <v>17.8</v>
      </c>
      <c r="K236" s="38">
        <v>30</v>
      </c>
    </row>
    <row r="237" spans="1:11" ht="15" customHeight="1">
      <c r="A237" s="33"/>
      <c r="B237" s="222" t="s">
        <v>410</v>
      </c>
      <c r="C237" s="202"/>
      <c r="D237" s="202"/>
      <c r="E237" s="202"/>
      <c r="F237" s="202"/>
      <c r="G237" s="202"/>
      <c r="H237" s="202"/>
      <c r="I237" s="33"/>
      <c r="J237" s="33"/>
      <c r="K237" s="47"/>
    </row>
    <row r="238" spans="1:11" ht="15" customHeight="1">
      <c r="A238" s="11">
        <v>1.17</v>
      </c>
      <c r="B238" s="23" t="s">
        <v>412</v>
      </c>
      <c r="C238" s="223">
        <v>6</v>
      </c>
      <c r="D238" s="3" t="s">
        <v>1</v>
      </c>
      <c r="E238" s="13">
        <f>SUM(H238*J238/1000)*1.11</f>
        <v>62</v>
      </c>
      <c r="F238" s="286">
        <f>SUM(H238*J238/1000)*1.07</f>
        <v>59</v>
      </c>
      <c r="G238" s="286">
        <f aca="true" t="shared" si="33" ref="G238:G260">SUM(H238*J238/1000)</f>
        <v>56</v>
      </c>
      <c r="H238" s="287">
        <v>47490</v>
      </c>
      <c r="I238" s="38"/>
      <c r="J238" s="4">
        <v>1.17</v>
      </c>
      <c r="K238" s="35">
        <v>5</v>
      </c>
    </row>
    <row r="239" spans="1:11" ht="15" customHeight="1">
      <c r="A239" s="11">
        <v>1.5</v>
      </c>
      <c r="B239" s="23" t="s">
        <v>83</v>
      </c>
      <c r="C239" s="223">
        <v>6</v>
      </c>
      <c r="D239" s="3" t="s">
        <v>1</v>
      </c>
      <c r="E239" s="13">
        <f>SUM(H239*J239/1000)*1.11</f>
        <v>77</v>
      </c>
      <c r="F239" s="286">
        <f>SUM(H239*J239/1000)*1.07</f>
        <v>74</v>
      </c>
      <c r="G239" s="286">
        <f t="shared" si="33"/>
        <v>69</v>
      </c>
      <c r="H239" s="287">
        <v>45990</v>
      </c>
      <c r="I239" s="38"/>
      <c r="J239" s="4">
        <v>1.5</v>
      </c>
      <c r="K239" s="35">
        <v>5</v>
      </c>
    </row>
    <row r="240" spans="1:11" ht="15" customHeight="1">
      <c r="A240" s="4">
        <v>1.64</v>
      </c>
      <c r="B240" s="23" t="s">
        <v>427</v>
      </c>
      <c r="C240" s="223">
        <v>6</v>
      </c>
      <c r="D240" s="3" t="s">
        <v>1</v>
      </c>
      <c r="E240" s="13">
        <f>SUM(H240*J240/1000)*1.11</f>
        <v>86</v>
      </c>
      <c r="F240" s="286">
        <f aca="true" t="shared" si="34" ref="F240:F259">SUM(H240*J240/1000)*1.07</f>
        <v>82</v>
      </c>
      <c r="G240" s="286">
        <f>SUM(H240*J240/1000)</f>
        <v>77</v>
      </c>
      <c r="H240" s="287">
        <v>46990</v>
      </c>
      <c r="I240" s="38"/>
      <c r="J240" s="4">
        <v>1.64</v>
      </c>
      <c r="K240" s="35">
        <v>5</v>
      </c>
    </row>
    <row r="241" spans="1:11" ht="15" customHeight="1" hidden="1">
      <c r="A241" s="4">
        <v>2.068</v>
      </c>
      <c r="B241" s="23" t="s">
        <v>394</v>
      </c>
      <c r="C241" s="223"/>
      <c r="D241" s="3" t="s">
        <v>1</v>
      </c>
      <c r="E241" s="13">
        <f>SUM(H241*J241/1000)*1.11</f>
        <v>110</v>
      </c>
      <c r="F241" s="286">
        <f t="shared" si="34"/>
        <v>106</v>
      </c>
      <c r="G241" s="286">
        <f>SUM(H241*J241/1000)</f>
        <v>99</v>
      </c>
      <c r="H241" s="287">
        <v>47900</v>
      </c>
      <c r="I241" s="254"/>
      <c r="J241" s="4">
        <v>2.068</v>
      </c>
      <c r="K241" s="35">
        <v>5</v>
      </c>
    </row>
    <row r="242" spans="1:11" ht="15" customHeight="1">
      <c r="A242" s="4">
        <v>1.7</v>
      </c>
      <c r="B242" s="23" t="s">
        <v>436</v>
      </c>
      <c r="C242" s="223">
        <v>6</v>
      </c>
      <c r="D242" s="3" t="s">
        <v>1</v>
      </c>
      <c r="E242" s="13">
        <f>SUM(H242*J242/1000)*1.11</f>
        <v>91</v>
      </c>
      <c r="F242" s="286">
        <f t="shared" si="34"/>
        <v>87</v>
      </c>
      <c r="G242" s="286">
        <f>SUM(H242*J242/1000)</f>
        <v>82</v>
      </c>
      <c r="H242" s="287">
        <v>47990</v>
      </c>
      <c r="I242" s="254"/>
      <c r="J242" s="4">
        <v>1.7</v>
      </c>
      <c r="K242" s="35">
        <v>5</v>
      </c>
    </row>
    <row r="243" spans="1:11" ht="15" customHeight="1">
      <c r="A243" s="4">
        <v>2.233</v>
      </c>
      <c r="B243" s="23" t="s">
        <v>21</v>
      </c>
      <c r="C243" s="223">
        <v>6</v>
      </c>
      <c r="D243" s="3" t="s">
        <v>1</v>
      </c>
      <c r="E243" s="13">
        <f aca="true" t="shared" si="35" ref="E243:E260">SUM(H243*J243/1000)*1.11</f>
        <v>112</v>
      </c>
      <c r="F243" s="286">
        <f t="shared" si="34"/>
        <v>107</v>
      </c>
      <c r="G243" s="286">
        <f>SUM(H243*J243/1000)</f>
        <v>100</v>
      </c>
      <c r="H243" s="287">
        <v>44990</v>
      </c>
      <c r="I243" s="38"/>
      <c r="J243" s="4">
        <v>2.233</v>
      </c>
      <c r="K243" s="35">
        <v>5</v>
      </c>
    </row>
    <row r="244" spans="1:11" ht="15" customHeight="1">
      <c r="A244" s="4">
        <v>2.16</v>
      </c>
      <c r="B244" s="23" t="s">
        <v>435</v>
      </c>
      <c r="C244" s="223">
        <v>6</v>
      </c>
      <c r="D244" s="3" t="s">
        <v>1</v>
      </c>
      <c r="E244" s="13">
        <f>SUM(H244*J244/1000)*1.11</f>
        <v>110</v>
      </c>
      <c r="F244" s="286">
        <f t="shared" si="34"/>
        <v>106</v>
      </c>
      <c r="G244" s="286">
        <f>SUM(H244*J244/1000)</f>
        <v>99</v>
      </c>
      <c r="H244" s="287">
        <v>45900</v>
      </c>
      <c r="I244" s="38"/>
      <c r="J244" s="4">
        <v>2.16</v>
      </c>
      <c r="K244" s="35">
        <v>5</v>
      </c>
    </row>
    <row r="245" spans="1:12" s="19" customFormat="1" ht="15" customHeight="1">
      <c r="A245" s="11">
        <v>2.5</v>
      </c>
      <c r="B245" s="23" t="s">
        <v>22</v>
      </c>
      <c r="C245" s="223">
        <v>6</v>
      </c>
      <c r="D245" s="3" t="s">
        <v>1</v>
      </c>
      <c r="E245" s="13">
        <f>SUM(H245*J245/1000)*1.11</f>
        <v>117</v>
      </c>
      <c r="F245" s="286">
        <f t="shared" si="34"/>
        <v>112</v>
      </c>
      <c r="G245" s="286">
        <f t="shared" si="33"/>
        <v>105</v>
      </c>
      <c r="H245" s="156">
        <v>41990</v>
      </c>
      <c r="I245" s="38"/>
      <c r="J245" s="4">
        <v>2.5</v>
      </c>
      <c r="K245" s="35">
        <v>5</v>
      </c>
      <c r="L245" s="324"/>
    </row>
    <row r="246" spans="1:12" s="15" customFormat="1" ht="15" customHeight="1">
      <c r="A246" s="11">
        <v>2.84</v>
      </c>
      <c r="B246" s="226" t="s">
        <v>23</v>
      </c>
      <c r="C246" s="223">
        <v>6</v>
      </c>
      <c r="D246" s="3" t="s">
        <v>1</v>
      </c>
      <c r="E246" s="13">
        <f t="shared" si="35"/>
        <v>132</v>
      </c>
      <c r="F246" s="286">
        <f t="shared" si="34"/>
        <v>128</v>
      </c>
      <c r="G246" s="286">
        <f t="shared" si="33"/>
        <v>119</v>
      </c>
      <c r="H246" s="156">
        <v>41990</v>
      </c>
      <c r="I246" s="38"/>
      <c r="J246" s="4">
        <v>2.84</v>
      </c>
      <c r="K246" s="35">
        <v>5</v>
      </c>
      <c r="L246" s="27"/>
    </row>
    <row r="247" spans="1:12" s="15" customFormat="1" ht="15" customHeight="1">
      <c r="A247" s="11">
        <v>3.16</v>
      </c>
      <c r="B247" s="226" t="s">
        <v>82</v>
      </c>
      <c r="C247" s="223">
        <v>6</v>
      </c>
      <c r="D247" s="3" t="s">
        <v>1</v>
      </c>
      <c r="E247" s="13">
        <f t="shared" si="35"/>
        <v>140</v>
      </c>
      <c r="F247" s="286">
        <f t="shared" si="34"/>
        <v>135</v>
      </c>
      <c r="G247" s="286">
        <f t="shared" si="33"/>
        <v>126</v>
      </c>
      <c r="H247" s="156">
        <v>39900</v>
      </c>
      <c r="I247" s="38"/>
      <c r="J247" s="4">
        <v>3.16</v>
      </c>
      <c r="K247" s="35">
        <v>5</v>
      </c>
      <c r="L247" s="27"/>
    </row>
    <row r="248" spans="1:12" s="15" customFormat="1" ht="15" customHeight="1" hidden="1">
      <c r="A248" s="11">
        <v>3.16</v>
      </c>
      <c r="B248" s="226" t="s">
        <v>82</v>
      </c>
      <c r="C248" s="223">
        <v>4</v>
      </c>
      <c r="D248" s="3" t="s">
        <v>1</v>
      </c>
      <c r="E248" s="13"/>
      <c r="F248" s="286">
        <f t="shared" si="34"/>
        <v>105</v>
      </c>
      <c r="G248" s="286">
        <f t="shared" si="33"/>
        <v>98</v>
      </c>
      <c r="H248" s="156">
        <v>31000</v>
      </c>
      <c r="I248" s="38"/>
      <c r="J248" s="4">
        <v>3.16</v>
      </c>
      <c r="K248" s="35">
        <v>5</v>
      </c>
      <c r="L248" s="27"/>
    </row>
    <row r="249" spans="1:11" ht="15" customHeight="1">
      <c r="A249" s="11">
        <v>3.9</v>
      </c>
      <c r="B249" s="23" t="s">
        <v>24</v>
      </c>
      <c r="C249" s="223">
        <v>6</v>
      </c>
      <c r="D249" s="3" t="s">
        <v>1</v>
      </c>
      <c r="E249" s="13">
        <f t="shared" si="35"/>
        <v>173</v>
      </c>
      <c r="F249" s="286">
        <f t="shared" si="34"/>
        <v>167</v>
      </c>
      <c r="G249" s="286">
        <f t="shared" si="33"/>
        <v>156</v>
      </c>
      <c r="H249" s="156">
        <v>39900</v>
      </c>
      <c r="I249" s="38"/>
      <c r="J249" s="4">
        <v>3.9</v>
      </c>
      <c r="K249" s="35">
        <v>10</v>
      </c>
    </row>
    <row r="250" spans="1:11" ht="15" customHeight="1">
      <c r="A250" s="238">
        <v>5</v>
      </c>
      <c r="B250" s="23" t="s">
        <v>25</v>
      </c>
      <c r="C250" s="223">
        <v>12</v>
      </c>
      <c r="D250" s="3" t="s">
        <v>1</v>
      </c>
      <c r="E250" s="13">
        <f t="shared" si="35"/>
        <v>233</v>
      </c>
      <c r="F250" s="286">
        <f t="shared" si="34"/>
        <v>224</v>
      </c>
      <c r="G250" s="286">
        <f t="shared" si="33"/>
        <v>210</v>
      </c>
      <c r="H250" s="156">
        <v>41900</v>
      </c>
      <c r="I250" s="38"/>
      <c r="J250" s="4">
        <v>5</v>
      </c>
      <c r="K250" s="35">
        <v>10</v>
      </c>
    </row>
    <row r="251" spans="1:11" ht="15" customHeight="1">
      <c r="A251" s="238">
        <v>5.6</v>
      </c>
      <c r="B251" s="23" t="s">
        <v>570</v>
      </c>
      <c r="C251" s="223">
        <v>12</v>
      </c>
      <c r="D251" s="3" t="s">
        <v>1</v>
      </c>
      <c r="E251" s="13">
        <f>SUM(H251*J251/1000)*1.11</f>
        <v>264</v>
      </c>
      <c r="F251" s="286">
        <f t="shared" si="34"/>
        <v>255</v>
      </c>
      <c r="G251" s="286">
        <f>SUM(H251*J251/1000)</f>
        <v>238</v>
      </c>
      <c r="H251" s="156">
        <v>42490</v>
      </c>
      <c r="I251" s="38"/>
      <c r="J251" s="4">
        <v>5.6</v>
      </c>
      <c r="K251" s="35">
        <v>10</v>
      </c>
    </row>
    <row r="252" spans="1:11" ht="15" customHeight="1">
      <c r="A252" s="11">
        <v>6.13</v>
      </c>
      <c r="B252" s="23" t="s">
        <v>125</v>
      </c>
      <c r="C252" s="223">
        <v>12</v>
      </c>
      <c r="D252" s="3" t="s">
        <v>1</v>
      </c>
      <c r="E252" s="13">
        <f t="shared" si="35"/>
        <v>289</v>
      </c>
      <c r="F252" s="286">
        <f t="shared" si="34"/>
        <v>279</v>
      </c>
      <c r="G252" s="286">
        <f>SUM(H252*J252/1000)</f>
        <v>260</v>
      </c>
      <c r="H252" s="156">
        <v>42490</v>
      </c>
      <c r="I252" s="38"/>
      <c r="J252" s="4">
        <v>6.13</v>
      </c>
      <c r="K252" s="35">
        <v>10</v>
      </c>
    </row>
    <row r="253" spans="1:11" ht="15" customHeight="1">
      <c r="A253" s="11">
        <v>7.1</v>
      </c>
      <c r="B253" s="23" t="s">
        <v>26</v>
      </c>
      <c r="C253" s="16">
        <v>11.75</v>
      </c>
      <c r="D253" s="3" t="s">
        <v>1</v>
      </c>
      <c r="E253" s="13">
        <f t="shared" si="35"/>
        <v>335</v>
      </c>
      <c r="F253" s="286">
        <f t="shared" si="34"/>
        <v>323</v>
      </c>
      <c r="G253" s="286">
        <f t="shared" si="33"/>
        <v>302</v>
      </c>
      <c r="H253" s="156">
        <v>42490</v>
      </c>
      <c r="I253" s="38"/>
      <c r="J253" s="4">
        <v>7.1</v>
      </c>
      <c r="K253" s="35">
        <v>10</v>
      </c>
    </row>
    <row r="254" spans="1:11" ht="15" customHeight="1">
      <c r="A254" s="11">
        <v>8.7</v>
      </c>
      <c r="B254" s="23" t="s">
        <v>521</v>
      </c>
      <c r="C254" s="223">
        <v>12</v>
      </c>
      <c r="D254" s="3" t="s">
        <v>1</v>
      </c>
      <c r="E254" s="13">
        <f>SUM(H254*J254/1000)*1.11</f>
        <v>410</v>
      </c>
      <c r="F254" s="286">
        <f t="shared" si="34"/>
        <v>396</v>
      </c>
      <c r="G254" s="286">
        <f>SUM(H254*J254/1000)</f>
        <v>370</v>
      </c>
      <c r="H254" s="156">
        <v>42490</v>
      </c>
      <c r="I254" s="38"/>
      <c r="J254" s="4">
        <v>8.7</v>
      </c>
      <c r="K254" s="35">
        <v>15</v>
      </c>
    </row>
    <row r="255" spans="1:11" ht="15" customHeight="1">
      <c r="A255" s="4">
        <v>10.894</v>
      </c>
      <c r="B255" s="23" t="s">
        <v>27</v>
      </c>
      <c r="C255" s="223">
        <v>12</v>
      </c>
      <c r="D255" s="3" t="s">
        <v>1</v>
      </c>
      <c r="E255" s="13">
        <f t="shared" si="35"/>
        <v>507</v>
      </c>
      <c r="F255" s="286">
        <f t="shared" si="34"/>
        <v>488</v>
      </c>
      <c r="G255" s="286">
        <f>SUM(H255*J255/1000)</f>
        <v>456</v>
      </c>
      <c r="H255" s="156">
        <v>41900</v>
      </c>
      <c r="I255" s="38"/>
      <c r="J255" s="4">
        <v>10.894</v>
      </c>
      <c r="K255" s="35">
        <v>15</v>
      </c>
    </row>
    <row r="256" spans="1:11" ht="15" customHeight="1">
      <c r="A256" s="11">
        <v>12.7</v>
      </c>
      <c r="B256" s="23" t="s">
        <v>103</v>
      </c>
      <c r="C256" s="16" t="s">
        <v>354</v>
      </c>
      <c r="D256" s="3" t="s">
        <v>1</v>
      </c>
      <c r="E256" s="13">
        <f t="shared" si="35"/>
        <v>605</v>
      </c>
      <c r="F256" s="286">
        <f t="shared" si="34"/>
        <v>583</v>
      </c>
      <c r="G256" s="286">
        <f t="shared" si="33"/>
        <v>545</v>
      </c>
      <c r="H256" s="156">
        <v>42900</v>
      </c>
      <c r="I256" s="38"/>
      <c r="J256" s="4">
        <v>12.7</v>
      </c>
      <c r="K256" s="35">
        <v>15</v>
      </c>
    </row>
    <row r="257" spans="1:11" ht="15" customHeight="1">
      <c r="A257" s="11">
        <v>15.9</v>
      </c>
      <c r="B257" s="23" t="s">
        <v>102</v>
      </c>
      <c r="C257" s="223">
        <v>12</v>
      </c>
      <c r="D257" s="3" t="s">
        <v>1</v>
      </c>
      <c r="E257" s="13">
        <f t="shared" si="35"/>
        <v>757</v>
      </c>
      <c r="F257" s="286">
        <f t="shared" si="34"/>
        <v>730</v>
      </c>
      <c r="G257" s="286">
        <f t="shared" si="33"/>
        <v>682</v>
      </c>
      <c r="H257" s="156">
        <v>42900</v>
      </c>
      <c r="I257" s="38"/>
      <c r="J257" s="4">
        <v>15.9</v>
      </c>
      <c r="K257" s="35">
        <v>20</v>
      </c>
    </row>
    <row r="258" spans="1:11" ht="15" customHeight="1">
      <c r="A258" s="239">
        <v>16.8</v>
      </c>
      <c r="B258" s="52" t="s">
        <v>53</v>
      </c>
      <c r="C258" s="228">
        <v>12</v>
      </c>
      <c r="D258" s="158" t="s">
        <v>1</v>
      </c>
      <c r="E258" s="200">
        <f t="shared" si="35"/>
        <v>781</v>
      </c>
      <c r="F258" s="286">
        <f t="shared" si="34"/>
        <v>753</v>
      </c>
      <c r="G258" s="200">
        <f t="shared" si="33"/>
        <v>704</v>
      </c>
      <c r="H258" s="156">
        <v>41900</v>
      </c>
      <c r="I258" s="55"/>
      <c r="J258" s="169">
        <v>16.8</v>
      </c>
      <c r="K258" s="54">
        <v>20</v>
      </c>
    </row>
    <row r="259" spans="1:11" ht="15" customHeight="1" thickBot="1">
      <c r="A259" s="239">
        <v>21.45</v>
      </c>
      <c r="B259" s="52" t="s">
        <v>437</v>
      </c>
      <c r="C259" s="228">
        <v>12</v>
      </c>
      <c r="D259" s="158" t="s">
        <v>1</v>
      </c>
      <c r="E259" s="200">
        <f>SUM(H259*J259/1000)*1.11</f>
        <v>1069</v>
      </c>
      <c r="F259" s="286">
        <f t="shared" si="34"/>
        <v>1031</v>
      </c>
      <c r="G259" s="200">
        <f>SUM(H259*J259/1000)</f>
        <v>963</v>
      </c>
      <c r="H259" s="287">
        <v>44900</v>
      </c>
      <c r="I259" s="55"/>
      <c r="J259" s="169">
        <v>21.45</v>
      </c>
      <c r="K259" s="54">
        <v>50</v>
      </c>
    </row>
    <row r="260" spans="1:11" ht="15" customHeight="1" thickBot="1">
      <c r="A260" s="240">
        <v>4.9</v>
      </c>
      <c r="B260" s="227" t="s">
        <v>263</v>
      </c>
      <c r="C260" s="173">
        <v>11.75</v>
      </c>
      <c r="D260" s="170" t="s">
        <v>1</v>
      </c>
      <c r="E260" s="171">
        <f t="shared" si="35"/>
        <v>233</v>
      </c>
      <c r="F260" s="288">
        <f>SUM(H260*J260/1000)*1.07</f>
        <v>225</v>
      </c>
      <c r="G260" s="288">
        <f t="shared" si="33"/>
        <v>210</v>
      </c>
      <c r="H260" s="289">
        <v>42900</v>
      </c>
      <c r="I260" s="172"/>
      <c r="J260" s="174">
        <v>4.9</v>
      </c>
      <c r="K260" s="175">
        <v>15</v>
      </c>
    </row>
    <row r="261" spans="1:11" ht="15" customHeight="1">
      <c r="A261" s="33"/>
      <c r="B261" s="222" t="s">
        <v>409</v>
      </c>
      <c r="C261" s="202"/>
      <c r="D261" s="202"/>
      <c r="E261" s="202"/>
      <c r="F261" s="202"/>
      <c r="G261" s="202"/>
      <c r="H261" s="202"/>
      <c r="I261" s="33"/>
      <c r="J261" s="33"/>
      <c r="K261" s="47"/>
    </row>
    <row r="262" spans="1:11" ht="15" customHeight="1">
      <c r="A262" s="11">
        <v>6.08</v>
      </c>
      <c r="B262" s="23">
        <v>6.5</v>
      </c>
      <c r="C262" s="223">
        <v>6</v>
      </c>
      <c r="D262" s="3" t="s">
        <v>1</v>
      </c>
      <c r="E262" s="13">
        <f aca="true" t="shared" si="36" ref="E262:E274">SUM(H262*J262/1000)*1.1</f>
        <v>294</v>
      </c>
      <c r="F262" s="286">
        <f>SUM(H262*J262/1000)*1.07</f>
        <v>286</v>
      </c>
      <c r="G262" s="286">
        <f aca="true" t="shared" si="37" ref="G262:G274">SUM(H262*J262/1000)</f>
        <v>267</v>
      </c>
      <c r="H262" s="156">
        <v>43900</v>
      </c>
      <c r="I262" s="38" t="s">
        <v>489</v>
      </c>
      <c r="J262" s="4">
        <v>6.08</v>
      </c>
      <c r="K262" s="38">
        <v>15</v>
      </c>
    </row>
    <row r="263" spans="1:11" ht="15" customHeight="1">
      <c r="A263" s="11">
        <v>7.36</v>
      </c>
      <c r="B263" s="23">
        <v>8</v>
      </c>
      <c r="C263" s="16" t="s">
        <v>572</v>
      </c>
      <c r="D263" s="3" t="s">
        <v>1</v>
      </c>
      <c r="E263" s="13">
        <f t="shared" si="36"/>
        <v>355</v>
      </c>
      <c r="F263" s="286">
        <f>SUM(H263*J263/1000)*1.07</f>
        <v>346</v>
      </c>
      <c r="G263" s="286">
        <f t="shared" si="37"/>
        <v>323</v>
      </c>
      <c r="H263" s="156">
        <v>43900</v>
      </c>
      <c r="I263" s="38" t="s">
        <v>490</v>
      </c>
      <c r="J263" s="4">
        <f aca="true" t="shared" si="38" ref="J263:J268">A263</f>
        <v>7.36</v>
      </c>
      <c r="K263" s="38">
        <v>15</v>
      </c>
    </row>
    <row r="264" spans="1:11" ht="15" customHeight="1">
      <c r="A264" s="11">
        <v>8.93</v>
      </c>
      <c r="B264" s="23" t="s">
        <v>447</v>
      </c>
      <c r="C264" s="16">
        <v>12</v>
      </c>
      <c r="D264" s="3" t="s">
        <v>1</v>
      </c>
      <c r="E264" s="13">
        <f t="shared" si="36"/>
        <v>421</v>
      </c>
      <c r="F264" s="286">
        <f aca="true" t="shared" si="39" ref="F264:F274">SUM(H264*J264/1000)*1.07</f>
        <v>410</v>
      </c>
      <c r="G264" s="286">
        <f t="shared" si="37"/>
        <v>383</v>
      </c>
      <c r="H264" s="156">
        <v>42900</v>
      </c>
      <c r="I264" s="38" t="s">
        <v>491</v>
      </c>
      <c r="J264" s="4">
        <f t="shared" si="38"/>
        <v>8.93</v>
      </c>
      <c r="K264" s="38">
        <v>20</v>
      </c>
    </row>
    <row r="265" spans="1:11" ht="15" customHeight="1">
      <c r="A265" s="11">
        <v>10.85</v>
      </c>
      <c r="B265" s="23">
        <v>12</v>
      </c>
      <c r="C265" s="223">
        <v>6</v>
      </c>
      <c r="D265" s="3" t="s">
        <v>1</v>
      </c>
      <c r="E265" s="13">
        <f t="shared" si="36"/>
        <v>584</v>
      </c>
      <c r="F265" s="286">
        <f t="shared" si="39"/>
        <v>568</v>
      </c>
      <c r="G265" s="286">
        <f t="shared" si="37"/>
        <v>531</v>
      </c>
      <c r="H265" s="156">
        <v>48900</v>
      </c>
      <c r="I265" s="38" t="s">
        <v>492</v>
      </c>
      <c r="J265" s="4">
        <f t="shared" si="38"/>
        <v>10.85</v>
      </c>
      <c r="K265" s="38">
        <v>25</v>
      </c>
    </row>
    <row r="266" spans="1:11" ht="15" customHeight="1">
      <c r="A266" s="11">
        <v>12.9</v>
      </c>
      <c r="B266" s="23">
        <v>14</v>
      </c>
      <c r="C266" s="223">
        <v>6</v>
      </c>
      <c r="D266" s="3" t="s">
        <v>1</v>
      </c>
      <c r="E266" s="13">
        <f t="shared" si="36"/>
        <v>694</v>
      </c>
      <c r="F266" s="286">
        <f t="shared" si="39"/>
        <v>675</v>
      </c>
      <c r="G266" s="286">
        <f t="shared" si="37"/>
        <v>631</v>
      </c>
      <c r="H266" s="156">
        <v>48900</v>
      </c>
      <c r="I266" s="38" t="s">
        <v>493</v>
      </c>
      <c r="J266" s="4">
        <f t="shared" si="38"/>
        <v>12.9</v>
      </c>
      <c r="K266" s="38">
        <v>25</v>
      </c>
    </row>
    <row r="267" spans="1:11" ht="15" customHeight="1">
      <c r="A267" s="11">
        <v>14.91</v>
      </c>
      <c r="B267" s="23">
        <v>16</v>
      </c>
      <c r="C267" s="223">
        <v>12</v>
      </c>
      <c r="D267" s="3" t="s">
        <v>1</v>
      </c>
      <c r="E267" s="13">
        <f t="shared" si="36"/>
        <v>802</v>
      </c>
      <c r="F267" s="286">
        <f t="shared" si="39"/>
        <v>780</v>
      </c>
      <c r="G267" s="286">
        <f t="shared" si="37"/>
        <v>729</v>
      </c>
      <c r="H267" s="156">
        <v>48900</v>
      </c>
      <c r="I267" s="38" t="s">
        <v>495</v>
      </c>
      <c r="J267" s="4">
        <f t="shared" si="38"/>
        <v>14.91</v>
      </c>
      <c r="K267" s="38">
        <v>30</v>
      </c>
    </row>
    <row r="268" spans="1:11" ht="15" customHeight="1">
      <c r="A268" s="11">
        <v>17.1</v>
      </c>
      <c r="B268" s="23" t="s">
        <v>448</v>
      </c>
      <c r="C268" s="223">
        <v>12</v>
      </c>
      <c r="D268" s="3" t="s">
        <v>1</v>
      </c>
      <c r="E268" s="13">
        <f t="shared" si="36"/>
        <v>939</v>
      </c>
      <c r="F268" s="286">
        <f t="shared" si="39"/>
        <v>913</v>
      </c>
      <c r="G268" s="286">
        <f t="shared" si="37"/>
        <v>853</v>
      </c>
      <c r="H268" s="156">
        <v>49900</v>
      </c>
      <c r="I268" s="38" t="s">
        <v>496</v>
      </c>
      <c r="J268" s="4">
        <f t="shared" si="38"/>
        <v>17.1</v>
      </c>
      <c r="K268" s="38">
        <v>30</v>
      </c>
    </row>
    <row r="269" spans="1:11" ht="15" customHeight="1">
      <c r="A269" s="4">
        <v>19.044</v>
      </c>
      <c r="B269" s="23">
        <v>20</v>
      </c>
      <c r="C269" s="223">
        <v>12</v>
      </c>
      <c r="D269" s="3" t="s">
        <v>1</v>
      </c>
      <c r="E269" s="13">
        <f t="shared" si="36"/>
        <v>1192</v>
      </c>
      <c r="F269" s="286">
        <f t="shared" si="39"/>
        <v>1159</v>
      </c>
      <c r="G269" s="286">
        <f t="shared" si="37"/>
        <v>1084</v>
      </c>
      <c r="H269" s="156">
        <v>56900</v>
      </c>
      <c r="I269" s="38" t="s">
        <v>497</v>
      </c>
      <c r="J269" s="4">
        <v>19.044</v>
      </c>
      <c r="K269" s="38">
        <v>35</v>
      </c>
    </row>
    <row r="270" spans="1:11" ht="15" customHeight="1">
      <c r="A270" s="4">
        <v>21.735</v>
      </c>
      <c r="B270" s="23" t="s">
        <v>529</v>
      </c>
      <c r="C270" s="223" t="s">
        <v>759</v>
      </c>
      <c r="D270" s="3" t="s">
        <v>1</v>
      </c>
      <c r="E270" s="13">
        <f t="shared" si="36"/>
        <v>1623</v>
      </c>
      <c r="F270" s="286">
        <f t="shared" si="39"/>
        <v>1579</v>
      </c>
      <c r="G270" s="286">
        <f t="shared" si="37"/>
        <v>1476</v>
      </c>
      <c r="H270" s="156">
        <v>67900</v>
      </c>
      <c r="I270" s="38" t="s">
        <v>498</v>
      </c>
      <c r="J270" s="4">
        <v>21.735</v>
      </c>
      <c r="K270" s="38">
        <v>35</v>
      </c>
    </row>
    <row r="271" spans="1:11" ht="15" customHeight="1">
      <c r="A271" s="11">
        <v>24.84</v>
      </c>
      <c r="B271" s="23">
        <v>24</v>
      </c>
      <c r="C271" s="223">
        <v>11</v>
      </c>
      <c r="D271" s="3" t="s">
        <v>1</v>
      </c>
      <c r="E271" s="13">
        <f t="shared" si="36"/>
        <v>1855</v>
      </c>
      <c r="F271" s="286">
        <f t="shared" si="39"/>
        <v>1805</v>
      </c>
      <c r="G271" s="286">
        <f t="shared" si="37"/>
        <v>1687</v>
      </c>
      <c r="H271" s="156">
        <v>67900</v>
      </c>
      <c r="I271" s="38" t="s">
        <v>499</v>
      </c>
      <c r="J271" s="4">
        <v>24.84</v>
      </c>
      <c r="K271" s="38">
        <v>35</v>
      </c>
    </row>
    <row r="272" spans="1:11" ht="15" customHeight="1">
      <c r="A272" s="11">
        <v>30.8</v>
      </c>
      <c r="B272" s="52">
        <v>27</v>
      </c>
      <c r="C272" s="223">
        <v>11</v>
      </c>
      <c r="D272" s="53" t="s">
        <v>1</v>
      </c>
      <c r="E272" s="13">
        <f t="shared" si="36"/>
        <v>2300</v>
      </c>
      <c r="F272" s="286">
        <f t="shared" si="39"/>
        <v>2238</v>
      </c>
      <c r="G272" s="286">
        <f t="shared" si="37"/>
        <v>2091</v>
      </c>
      <c r="H272" s="156">
        <v>67900</v>
      </c>
      <c r="I272" s="38"/>
      <c r="J272" s="4">
        <v>30.8</v>
      </c>
      <c r="K272" s="7"/>
    </row>
    <row r="273" spans="1:11" ht="15" customHeight="1">
      <c r="A273" s="367">
        <v>31.8</v>
      </c>
      <c r="B273" s="52">
        <v>30</v>
      </c>
      <c r="C273" s="228"/>
      <c r="D273" s="53" t="s">
        <v>1</v>
      </c>
      <c r="E273" s="368">
        <f t="shared" si="36"/>
        <v>2099</v>
      </c>
      <c r="F273" s="286">
        <f t="shared" si="39"/>
        <v>2042</v>
      </c>
      <c r="G273" s="200">
        <f t="shared" si="37"/>
        <v>1908</v>
      </c>
      <c r="H273" s="207">
        <v>60000</v>
      </c>
      <c r="I273" s="55"/>
      <c r="J273" s="206">
        <v>31.8</v>
      </c>
      <c r="K273" s="159"/>
    </row>
    <row r="274" spans="1:11" ht="15" customHeight="1" thickBot="1">
      <c r="A274" s="367">
        <v>46.9</v>
      </c>
      <c r="B274" s="52">
        <v>40</v>
      </c>
      <c r="C274" s="228"/>
      <c r="D274" s="53" t="s">
        <v>1</v>
      </c>
      <c r="E274" s="368">
        <f t="shared" si="36"/>
        <v>4132</v>
      </c>
      <c r="F274" s="286">
        <f t="shared" si="39"/>
        <v>4020</v>
      </c>
      <c r="G274" s="200">
        <f t="shared" si="37"/>
        <v>3757</v>
      </c>
      <c r="H274" s="207">
        <v>80100</v>
      </c>
      <c r="I274" s="55"/>
      <c r="J274" s="206">
        <v>46.9</v>
      </c>
      <c r="K274" s="55"/>
    </row>
    <row r="275" spans="1:11" ht="15" customHeight="1" thickBot="1">
      <c r="A275" s="231"/>
      <c r="B275" s="227"/>
      <c r="C275" s="442"/>
      <c r="D275" s="82"/>
      <c r="E275" s="171"/>
      <c r="F275" s="437" t="s">
        <v>190</v>
      </c>
      <c r="G275" s="437" t="s">
        <v>745</v>
      </c>
      <c r="H275" s="437" t="s">
        <v>200</v>
      </c>
      <c r="I275" s="172"/>
      <c r="J275" s="443"/>
      <c r="K275" s="84"/>
    </row>
    <row r="276" spans="1:11" ht="15" customHeight="1">
      <c r="A276" s="439"/>
      <c r="B276" s="440" t="s">
        <v>670</v>
      </c>
      <c r="C276" s="315">
        <v>2</v>
      </c>
      <c r="D276" s="118" t="s">
        <v>104</v>
      </c>
      <c r="E276" s="316"/>
      <c r="F276" s="373">
        <v>880</v>
      </c>
      <c r="G276" s="317">
        <v>780</v>
      </c>
      <c r="H276" s="317">
        <v>680</v>
      </c>
      <c r="I276" s="318"/>
      <c r="J276" s="441"/>
      <c r="K276" s="198"/>
    </row>
    <row r="277" spans="1:11" ht="15" customHeight="1">
      <c r="A277" s="370"/>
      <c r="B277" s="369" t="s">
        <v>670</v>
      </c>
      <c r="C277" s="223">
        <v>2.5</v>
      </c>
      <c r="D277" s="3" t="s">
        <v>104</v>
      </c>
      <c r="E277" s="13"/>
      <c r="F277" s="375">
        <v>1000</v>
      </c>
      <c r="G277" s="286">
        <v>910</v>
      </c>
      <c r="H277" s="286">
        <v>810</v>
      </c>
      <c r="I277" s="38"/>
      <c r="J277" s="4"/>
      <c r="K277" s="75"/>
    </row>
    <row r="278" spans="1:11" ht="15" customHeight="1">
      <c r="A278" s="370"/>
      <c r="B278" s="369" t="s">
        <v>670</v>
      </c>
      <c r="C278" s="223">
        <v>3</v>
      </c>
      <c r="D278" s="3" t="s">
        <v>104</v>
      </c>
      <c r="E278" s="13"/>
      <c r="F278" s="375">
        <v>1170</v>
      </c>
      <c r="G278" s="286">
        <v>1070</v>
      </c>
      <c r="H278" s="286">
        <v>970</v>
      </c>
      <c r="I278" s="38"/>
      <c r="J278" s="4"/>
      <c r="K278" s="75"/>
    </row>
    <row r="279" spans="1:11" ht="15" customHeight="1">
      <c r="A279" s="370"/>
      <c r="B279" s="369" t="s">
        <v>671</v>
      </c>
      <c r="C279" s="223">
        <v>2</v>
      </c>
      <c r="D279" s="3" t="s">
        <v>104</v>
      </c>
      <c r="E279" s="13"/>
      <c r="F279" s="375">
        <v>1100</v>
      </c>
      <c r="G279" s="286">
        <v>980</v>
      </c>
      <c r="H279" s="286">
        <v>880</v>
      </c>
      <c r="I279" s="38"/>
      <c r="J279" s="4"/>
      <c r="K279" s="75"/>
    </row>
    <row r="280" spans="1:11" ht="15" customHeight="1">
      <c r="A280" s="370"/>
      <c r="B280" s="369" t="s">
        <v>672</v>
      </c>
      <c r="C280" s="223">
        <v>2.5</v>
      </c>
      <c r="D280" s="3" t="s">
        <v>104</v>
      </c>
      <c r="E280" s="13"/>
      <c r="F280" s="375">
        <v>1380</v>
      </c>
      <c r="G280" s="286">
        <v>1280</v>
      </c>
      <c r="H280" s="286">
        <v>1180</v>
      </c>
      <c r="I280" s="38"/>
      <c r="J280" s="4"/>
      <c r="K280" s="75"/>
    </row>
    <row r="281" spans="1:11" ht="15" customHeight="1">
      <c r="A281" s="370"/>
      <c r="B281" s="369" t="s">
        <v>671</v>
      </c>
      <c r="C281" s="223">
        <v>3</v>
      </c>
      <c r="D281" s="3" t="s">
        <v>104</v>
      </c>
      <c r="E281" s="13"/>
      <c r="F281" s="375">
        <v>1490</v>
      </c>
      <c r="G281" s="286">
        <v>1390</v>
      </c>
      <c r="H281" s="286">
        <v>1290</v>
      </c>
      <c r="I281" s="38"/>
      <c r="J281" s="4"/>
      <c r="K281" s="75"/>
    </row>
    <row r="282" spans="1:11" ht="15" customHeight="1">
      <c r="A282" s="370"/>
      <c r="B282" s="369" t="s">
        <v>673</v>
      </c>
      <c r="C282" s="223">
        <v>2</v>
      </c>
      <c r="D282" s="3" t="s">
        <v>104</v>
      </c>
      <c r="E282" s="13"/>
      <c r="F282" s="375">
        <v>1260</v>
      </c>
      <c r="G282" s="286">
        <v>1160</v>
      </c>
      <c r="H282" s="286">
        <v>1060</v>
      </c>
      <c r="I282" s="38"/>
      <c r="J282" s="4"/>
      <c r="K282" s="75"/>
    </row>
    <row r="283" spans="1:11" ht="15" customHeight="1">
      <c r="A283" s="370"/>
      <c r="B283" s="369" t="s">
        <v>673</v>
      </c>
      <c r="C283" s="223">
        <v>2.5</v>
      </c>
      <c r="D283" s="3" t="s">
        <v>104</v>
      </c>
      <c r="E283" s="13"/>
      <c r="F283" s="375">
        <v>1570</v>
      </c>
      <c r="G283" s="286">
        <v>1470</v>
      </c>
      <c r="H283" s="286">
        <v>1370</v>
      </c>
      <c r="I283" s="38"/>
      <c r="J283" s="4"/>
      <c r="K283" s="75"/>
    </row>
    <row r="284" spans="1:11" ht="15" customHeight="1">
      <c r="A284" s="370"/>
      <c r="B284" s="369" t="s">
        <v>673</v>
      </c>
      <c r="C284" s="223">
        <v>3</v>
      </c>
      <c r="D284" s="3" t="s">
        <v>104</v>
      </c>
      <c r="E284" s="13"/>
      <c r="F284" s="375">
        <v>1760</v>
      </c>
      <c r="G284" s="286">
        <v>1660</v>
      </c>
      <c r="H284" s="286">
        <v>1560</v>
      </c>
      <c r="I284" s="38"/>
      <c r="J284" s="4"/>
      <c r="K284" s="75"/>
    </row>
    <row r="285" spans="1:11" ht="15" customHeight="1">
      <c r="A285" s="370"/>
      <c r="B285" s="369" t="s">
        <v>674</v>
      </c>
      <c r="C285" s="223">
        <v>2</v>
      </c>
      <c r="D285" s="3" t="s">
        <v>104</v>
      </c>
      <c r="E285" s="13"/>
      <c r="F285" s="375">
        <v>1520</v>
      </c>
      <c r="G285" s="286">
        <v>1420</v>
      </c>
      <c r="H285" s="286">
        <v>1320</v>
      </c>
      <c r="I285" s="38"/>
      <c r="J285" s="4"/>
      <c r="K285" s="75"/>
    </row>
    <row r="286" spans="1:11" ht="15" customHeight="1">
      <c r="A286" s="370"/>
      <c r="B286" s="369" t="s">
        <v>674</v>
      </c>
      <c r="C286" s="223">
        <v>2.5</v>
      </c>
      <c r="D286" s="3" t="s">
        <v>104</v>
      </c>
      <c r="E286" s="13"/>
      <c r="F286" s="375">
        <v>1820</v>
      </c>
      <c r="G286" s="286">
        <v>1720</v>
      </c>
      <c r="H286" s="286">
        <v>1620</v>
      </c>
      <c r="I286" s="38"/>
      <c r="J286" s="4"/>
      <c r="K286" s="75"/>
    </row>
    <row r="287" spans="1:11" ht="15" customHeight="1" thickBot="1">
      <c r="A287" s="371"/>
      <c r="B287" s="372" t="s">
        <v>674</v>
      </c>
      <c r="C287" s="258">
        <v>3</v>
      </c>
      <c r="D287" s="71" t="s">
        <v>104</v>
      </c>
      <c r="E287" s="163"/>
      <c r="F287" s="377">
        <v>1980</v>
      </c>
      <c r="G287" s="292">
        <v>1880</v>
      </c>
      <c r="H287" s="292">
        <v>1780</v>
      </c>
      <c r="I287" s="164"/>
      <c r="J287" s="259"/>
      <c r="K287" s="76"/>
    </row>
    <row r="288" spans="1:11" ht="15" customHeight="1">
      <c r="A288" s="33"/>
      <c r="B288" s="222" t="s">
        <v>408</v>
      </c>
      <c r="C288" s="202"/>
      <c r="D288" s="33"/>
      <c r="E288" s="256" t="s">
        <v>190</v>
      </c>
      <c r="F288" s="256" t="s">
        <v>199</v>
      </c>
      <c r="G288" s="256"/>
      <c r="H288" s="282" t="s">
        <v>200</v>
      </c>
      <c r="I288" s="33"/>
      <c r="J288" s="33"/>
      <c r="K288" s="257"/>
    </row>
    <row r="289" spans="1:11" ht="15" customHeight="1">
      <c r="A289" s="4"/>
      <c r="B289" s="320" t="s">
        <v>227</v>
      </c>
      <c r="C289" s="16"/>
      <c r="D289" s="3" t="s">
        <v>2</v>
      </c>
      <c r="E289" s="13">
        <v>530</v>
      </c>
      <c r="F289" s="286"/>
      <c r="G289" s="286">
        <v>530</v>
      </c>
      <c r="H289" s="156"/>
      <c r="I289" s="38" t="s">
        <v>675</v>
      </c>
      <c r="J289" s="4"/>
      <c r="K289" s="35"/>
    </row>
    <row r="290" spans="1:11" ht="15" customHeight="1">
      <c r="A290" s="4"/>
      <c r="B290" s="320" t="s">
        <v>730</v>
      </c>
      <c r="C290" s="16"/>
      <c r="D290" s="3" t="s">
        <v>2</v>
      </c>
      <c r="E290" s="13">
        <v>530</v>
      </c>
      <c r="F290" s="286"/>
      <c r="G290" s="286">
        <v>600</v>
      </c>
      <c r="H290" s="156"/>
      <c r="I290" s="38" t="s">
        <v>675</v>
      </c>
      <c r="J290" s="4"/>
      <c r="K290" s="35"/>
    </row>
    <row r="291" spans="1:11" ht="15" customHeight="1">
      <c r="A291" s="4"/>
      <c r="B291" s="320" t="s">
        <v>677</v>
      </c>
      <c r="C291" s="16"/>
      <c r="D291" s="3" t="s">
        <v>2</v>
      </c>
      <c r="E291" s="13">
        <v>600</v>
      </c>
      <c r="F291" s="62"/>
      <c r="G291" s="62">
        <v>590</v>
      </c>
      <c r="H291" s="156"/>
      <c r="I291" s="38" t="s">
        <v>729</v>
      </c>
      <c r="J291" s="4"/>
      <c r="K291" s="35"/>
    </row>
    <row r="292" spans="1:11" ht="15" customHeight="1">
      <c r="A292" s="4"/>
      <c r="B292" s="320" t="s">
        <v>678</v>
      </c>
      <c r="C292" s="16"/>
      <c r="D292" s="3" t="s">
        <v>2</v>
      </c>
      <c r="E292" s="13">
        <v>750</v>
      </c>
      <c r="F292" s="62"/>
      <c r="G292" s="62">
        <v>790</v>
      </c>
      <c r="H292" s="156"/>
      <c r="I292" s="38"/>
      <c r="J292" s="4"/>
      <c r="K292" s="35"/>
    </row>
    <row r="293" spans="1:11" ht="15" customHeight="1">
      <c r="A293" s="4"/>
      <c r="B293" s="320" t="s">
        <v>679</v>
      </c>
      <c r="C293" s="16"/>
      <c r="D293" s="3" t="s">
        <v>2</v>
      </c>
      <c r="E293" s="13">
        <v>600</v>
      </c>
      <c r="F293" s="62"/>
      <c r="G293" s="62">
        <v>590</v>
      </c>
      <c r="H293" s="156"/>
      <c r="I293" s="38" t="s">
        <v>675</v>
      </c>
      <c r="J293" s="4"/>
      <c r="K293" s="35"/>
    </row>
    <row r="294" spans="1:11" ht="15" customHeight="1" thickBot="1">
      <c r="A294" s="4"/>
      <c r="B294" s="320" t="s">
        <v>680</v>
      </c>
      <c r="C294" s="16"/>
      <c r="D294" s="3" t="s">
        <v>2</v>
      </c>
      <c r="E294" s="13">
        <v>750</v>
      </c>
      <c r="F294" s="62"/>
      <c r="G294" s="62">
        <v>790</v>
      </c>
      <c r="H294" s="156"/>
      <c r="I294" s="38" t="s">
        <v>676</v>
      </c>
      <c r="J294" s="4"/>
      <c r="K294" s="35"/>
    </row>
    <row r="295" spans="1:11" ht="15" customHeight="1">
      <c r="A295" s="250" t="s">
        <v>416</v>
      </c>
      <c r="B295" s="486" t="s">
        <v>149</v>
      </c>
      <c r="C295" s="486"/>
      <c r="D295" s="487"/>
      <c r="E295" s="487"/>
      <c r="F295" s="487"/>
      <c r="G295" s="294" t="s">
        <v>104</v>
      </c>
      <c r="H295" s="295">
        <v>70</v>
      </c>
      <c r="I295" s="141"/>
      <c r="J295" s="142"/>
      <c r="K295" s="242">
        <v>67</v>
      </c>
    </row>
    <row r="296" spans="1:11" ht="15" customHeight="1">
      <c r="A296" s="251" t="s">
        <v>417</v>
      </c>
      <c r="B296" s="481" t="s">
        <v>148</v>
      </c>
      <c r="C296" s="481"/>
      <c r="D296" s="485"/>
      <c r="E296" s="485"/>
      <c r="F296" s="485"/>
      <c r="G296" s="296" t="s">
        <v>104</v>
      </c>
      <c r="H296" s="297">
        <v>140</v>
      </c>
      <c r="I296" s="45"/>
      <c r="J296" s="43"/>
      <c r="K296" s="146">
        <v>134</v>
      </c>
    </row>
    <row r="297" spans="1:11" ht="15" customHeight="1">
      <c r="A297" s="251" t="s">
        <v>416</v>
      </c>
      <c r="B297" s="481" t="s">
        <v>150</v>
      </c>
      <c r="C297" s="481"/>
      <c r="D297" s="485"/>
      <c r="E297" s="485"/>
      <c r="F297" s="485"/>
      <c r="G297" s="296" t="s">
        <v>104</v>
      </c>
      <c r="H297" s="297">
        <v>132</v>
      </c>
      <c r="I297" s="45"/>
      <c r="J297" s="43"/>
      <c r="K297" s="146">
        <v>126</v>
      </c>
    </row>
    <row r="298" spans="1:11" ht="15" customHeight="1">
      <c r="A298" s="251" t="s">
        <v>417</v>
      </c>
      <c r="B298" s="481" t="s">
        <v>178</v>
      </c>
      <c r="C298" s="481"/>
      <c r="D298" s="485"/>
      <c r="E298" s="485"/>
      <c r="F298" s="485"/>
      <c r="G298" s="296" t="s">
        <v>104</v>
      </c>
      <c r="H298" s="297">
        <v>258</v>
      </c>
      <c r="I298" s="45"/>
      <c r="J298" s="43"/>
      <c r="K298" s="146">
        <v>252</v>
      </c>
    </row>
    <row r="299" spans="1:11" ht="15" customHeight="1">
      <c r="A299" s="251" t="s">
        <v>417</v>
      </c>
      <c r="B299" s="481" t="s">
        <v>127</v>
      </c>
      <c r="C299" s="481"/>
      <c r="D299" s="485"/>
      <c r="E299" s="485"/>
      <c r="F299" s="485"/>
      <c r="G299" s="296" t="s">
        <v>104</v>
      </c>
      <c r="H299" s="297">
        <v>78</v>
      </c>
      <c r="I299" s="45"/>
      <c r="J299" s="43"/>
      <c r="K299" s="146">
        <v>74</v>
      </c>
    </row>
    <row r="300" spans="1:11" ht="15" customHeight="1">
      <c r="A300" s="251" t="s">
        <v>418</v>
      </c>
      <c r="B300" s="481" t="s">
        <v>128</v>
      </c>
      <c r="C300" s="481"/>
      <c r="D300" s="485"/>
      <c r="E300" s="485"/>
      <c r="F300" s="485"/>
      <c r="G300" s="296" t="s">
        <v>104</v>
      </c>
      <c r="H300" s="297">
        <v>120</v>
      </c>
      <c r="I300" s="45"/>
      <c r="J300" s="43"/>
      <c r="K300" s="146">
        <v>111</v>
      </c>
    </row>
    <row r="301" spans="1:11" ht="15" customHeight="1" hidden="1">
      <c r="A301" s="251" t="s">
        <v>417</v>
      </c>
      <c r="B301" s="481" t="s">
        <v>129</v>
      </c>
      <c r="C301" s="481"/>
      <c r="D301" s="485"/>
      <c r="E301" s="485"/>
      <c r="F301" s="485"/>
      <c r="G301" s="296" t="s">
        <v>104</v>
      </c>
      <c r="H301" s="297">
        <v>112</v>
      </c>
      <c r="I301" s="45"/>
      <c r="J301" s="43"/>
      <c r="K301" s="146">
        <v>106</v>
      </c>
    </row>
    <row r="302" spans="1:11" ht="15" customHeight="1">
      <c r="A302" s="251" t="s">
        <v>418</v>
      </c>
      <c r="B302" s="481" t="s">
        <v>130</v>
      </c>
      <c r="C302" s="481"/>
      <c r="D302" s="485"/>
      <c r="E302" s="485"/>
      <c r="F302" s="485"/>
      <c r="G302" s="296" t="s">
        <v>104</v>
      </c>
      <c r="H302" s="297">
        <v>201</v>
      </c>
      <c r="I302" s="45"/>
      <c r="J302" s="43"/>
      <c r="K302" s="146">
        <v>192</v>
      </c>
    </row>
    <row r="303" spans="1:11" ht="15" customHeight="1">
      <c r="A303" s="251" t="s">
        <v>418</v>
      </c>
      <c r="B303" s="481" t="s">
        <v>201</v>
      </c>
      <c r="C303" s="481"/>
      <c r="D303" s="485"/>
      <c r="E303" s="485"/>
      <c r="F303" s="485"/>
      <c r="G303" s="296" t="s">
        <v>104</v>
      </c>
      <c r="H303" s="297">
        <v>330</v>
      </c>
      <c r="I303" s="45"/>
      <c r="J303" s="43"/>
      <c r="K303" s="146">
        <v>315</v>
      </c>
    </row>
    <row r="304" spans="1:11" ht="15" customHeight="1">
      <c r="A304" s="251" t="s">
        <v>539</v>
      </c>
      <c r="B304" s="481" t="s">
        <v>538</v>
      </c>
      <c r="C304" s="481"/>
      <c r="D304" s="485"/>
      <c r="E304" s="485"/>
      <c r="F304" s="485"/>
      <c r="G304" s="296" t="s">
        <v>104</v>
      </c>
      <c r="H304" s="297">
        <v>594</v>
      </c>
      <c r="I304" s="45"/>
      <c r="J304" s="43"/>
      <c r="K304" s="146">
        <v>582</v>
      </c>
    </row>
    <row r="305" spans="1:11" ht="15" customHeight="1" hidden="1" thickBot="1">
      <c r="A305" s="252" t="s">
        <v>418</v>
      </c>
      <c r="B305" s="483" t="s">
        <v>202</v>
      </c>
      <c r="C305" s="483"/>
      <c r="D305" s="493"/>
      <c r="E305" s="493"/>
      <c r="F305" s="493"/>
      <c r="G305" s="298" t="s">
        <v>104</v>
      </c>
      <c r="H305" s="299">
        <v>270</v>
      </c>
      <c r="I305" s="151"/>
      <c r="J305" s="145"/>
      <c r="K305" s="147">
        <v>252</v>
      </c>
    </row>
    <row r="306" spans="1:11" ht="15" customHeight="1">
      <c r="A306" s="197"/>
      <c r="B306" s="477"/>
      <c r="C306" s="478"/>
      <c r="D306" s="479"/>
      <c r="E306" s="479"/>
      <c r="F306" s="480"/>
      <c r="G306" s="300"/>
      <c r="H306" s="301"/>
      <c r="I306" s="148" t="s">
        <v>190</v>
      </c>
      <c r="J306" s="197"/>
      <c r="K306" s="149"/>
    </row>
    <row r="307" spans="1:11" ht="15" customHeight="1">
      <c r="A307" s="7"/>
      <c r="B307" s="481" t="s">
        <v>183</v>
      </c>
      <c r="C307" s="481"/>
      <c r="D307" s="482"/>
      <c r="E307" s="482"/>
      <c r="F307" s="482"/>
      <c r="G307" s="302"/>
      <c r="H307" s="303" t="s">
        <v>104</v>
      </c>
      <c r="I307" s="45">
        <v>164</v>
      </c>
      <c r="J307" s="7"/>
      <c r="K307" s="130"/>
    </row>
    <row r="308" spans="1:11" ht="15" customHeight="1">
      <c r="A308" s="7"/>
      <c r="B308" s="481" t="s">
        <v>184</v>
      </c>
      <c r="C308" s="481"/>
      <c r="D308" s="482"/>
      <c r="E308" s="482"/>
      <c r="F308" s="482"/>
      <c r="G308" s="302"/>
      <c r="H308" s="303" t="s">
        <v>104</v>
      </c>
      <c r="I308" s="45">
        <v>210</v>
      </c>
      <c r="J308" s="7"/>
      <c r="K308" s="130"/>
    </row>
    <row r="309" spans="1:11" ht="15" customHeight="1">
      <c r="A309" s="7"/>
      <c r="B309" s="481" t="s">
        <v>185</v>
      </c>
      <c r="C309" s="481"/>
      <c r="D309" s="482"/>
      <c r="E309" s="482"/>
      <c r="F309" s="482"/>
      <c r="G309" s="302"/>
      <c r="H309" s="303" t="s">
        <v>104</v>
      </c>
      <c r="I309" s="45">
        <v>115</v>
      </c>
      <c r="J309" s="7"/>
      <c r="K309" s="130"/>
    </row>
    <row r="310" spans="1:11" ht="15" customHeight="1">
      <c r="A310" s="7"/>
      <c r="B310" s="481" t="s">
        <v>186</v>
      </c>
      <c r="C310" s="481"/>
      <c r="D310" s="482"/>
      <c r="E310" s="482"/>
      <c r="F310" s="482"/>
      <c r="G310" s="302"/>
      <c r="H310" s="303" t="s">
        <v>104</v>
      </c>
      <c r="I310" s="45">
        <v>150</v>
      </c>
      <c r="J310" s="7"/>
      <c r="K310" s="130"/>
    </row>
    <row r="311" spans="1:11" ht="15" customHeight="1" thickBot="1">
      <c r="A311" s="7"/>
      <c r="B311" s="481" t="s">
        <v>187</v>
      </c>
      <c r="C311" s="481"/>
      <c r="D311" s="482"/>
      <c r="E311" s="482"/>
      <c r="F311" s="482"/>
      <c r="G311" s="302"/>
      <c r="H311" s="303" t="s">
        <v>104</v>
      </c>
      <c r="I311" s="45">
        <v>220</v>
      </c>
      <c r="J311" s="7"/>
      <c r="K311" s="130"/>
    </row>
    <row r="312" spans="1:11" ht="15" customHeight="1" hidden="1" thickBot="1">
      <c r="A312" s="154"/>
      <c r="B312" s="483" t="s">
        <v>188</v>
      </c>
      <c r="C312" s="483"/>
      <c r="D312" s="484"/>
      <c r="E312" s="484"/>
      <c r="F312" s="484"/>
      <c r="G312" s="304"/>
      <c r="H312" s="305" t="s">
        <v>104</v>
      </c>
      <c r="I312" s="151">
        <v>250</v>
      </c>
      <c r="J312" s="154"/>
      <c r="K312" s="152"/>
    </row>
    <row r="313" spans="1:11" ht="15" customHeight="1">
      <c r="A313" s="142"/>
      <c r="B313" s="486"/>
      <c r="C313" s="486"/>
      <c r="D313" s="488"/>
      <c r="E313" s="488"/>
      <c r="F313" s="488"/>
      <c r="G313" s="306"/>
      <c r="H313" s="307"/>
      <c r="I313" s="141" t="s">
        <v>214</v>
      </c>
      <c r="J313" s="142" t="s">
        <v>215</v>
      </c>
      <c r="K313" s="142" t="s">
        <v>215</v>
      </c>
    </row>
    <row r="314" spans="1:11" ht="15" customHeight="1">
      <c r="A314" s="43"/>
      <c r="B314" s="481" t="s">
        <v>250</v>
      </c>
      <c r="C314" s="481"/>
      <c r="D314" s="482"/>
      <c r="E314" s="482"/>
      <c r="F314" s="482"/>
      <c r="G314" s="302"/>
      <c r="H314" s="303" t="s">
        <v>104</v>
      </c>
      <c r="I314" s="45">
        <v>7500</v>
      </c>
      <c r="J314" s="43"/>
      <c r="K314" s="43"/>
    </row>
    <row r="315" spans="1:11" ht="15" customHeight="1">
      <c r="A315" s="43"/>
      <c r="B315" s="481" t="s">
        <v>191</v>
      </c>
      <c r="C315" s="481"/>
      <c r="D315" s="482"/>
      <c r="E315" s="482"/>
      <c r="F315" s="482"/>
      <c r="G315" s="302"/>
      <c r="H315" s="303" t="s">
        <v>104</v>
      </c>
      <c r="I315" s="45">
        <v>2700</v>
      </c>
      <c r="J315" s="43">
        <v>2200</v>
      </c>
      <c r="K315" s="43"/>
    </row>
    <row r="316" spans="1:11" ht="15" customHeight="1">
      <c r="A316" s="43"/>
      <c r="B316" s="481" t="s">
        <v>192</v>
      </c>
      <c r="C316" s="481"/>
      <c r="D316" s="482"/>
      <c r="E316" s="482"/>
      <c r="F316" s="482"/>
      <c r="G316" s="302"/>
      <c r="H316" s="303" t="s">
        <v>104</v>
      </c>
      <c r="I316" s="45">
        <v>5100</v>
      </c>
      <c r="J316" s="43">
        <v>4300</v>
      </c>
      <c r="K316" s="43"/>
    </row>
    <row r="317" spans="1:11" ht="15" customHeight="1">
      <c r="A317" s="43"/>
      <c r="B317" s="481" t="s">
        <v>206</v>
      </c>
      <c r="C317" s="481"/>
      <c r="D317" s="482"/>
      <c r="E317" s="482"/>
      <c r="F317" s="482"/>
      <c r="G317" s="302"/>
      <c r="H317" s="303" t="s">
        <v>104</v>
      </c>
      <c r="I317" s="45">
        <v>4200</v>
      </c>
      <c r="J317" s="43"/>
      <c r="K317" s="130"/>
    </row>
    <row r="318" spans="1:11" ht="15" customHeight="1">
      <c r="A318" s="43"/>
      <c r="B318" s="481" t="s">
        <v>207</v>
      </c>
      <c r="C318" s="481"/>
      <c r="D318" s="482"/>
      <c r="E318" s="482"/>
      <c r="F318" s="482"/>
      <c r="G318" s="302"/>
      <c r="H318" s="303" t="s">
        <v>104</v>
      </c>
      <c r="I318" s="45">
        <v>5800</v>
      </c>
      <c r="J318" s="43"/>
      <c r="K318" s="130"/>
    </row>
    <row r="319" spans="1:11" ht="15" customHeight="1">
      <c r="A319" s="43"/>
      <c r="B319" s="481" t="s">
        <v>193</v>
      </c>
      <c r="C319" s="481"/>
      <c r="D319" s="482"/>
      <c r="E319" s="482"/>
      <c r="F319" s="482"/>
      <c r="G319" s="302"/>
      <c r="H319" s="303" t="s">
        <v>104</v>
      </c>
      <c r="I319" s="45">
        <v>4200</v>
      </c>
      <c r="J319" s="43"/>
      <c r="K319" s="130"/>
    </row>
    <row r="320" spans="1:11" ht="15" customHeight="1">
      <c r="A320" s="43"/>
      <c r="B320" s="481" t="s">
        <v>208</v>
      </c>
      <c r="C320" s="481"/>
      <c r="D320" s="482"/>
      <c r="E320" s="482"/>
      <c r="F320" s="482"/>
      <c r="G320" s="302"/>
      <c r="H320" s="303" t="s">
        <v>104</v>
      </c>
      <c r="I320" s="45">
        <v>4900</v>
      </c>
      <c r="J320" s="43"/>
      <c r="K320" s="130"/>
    </row>
    <row r="321" spans="1:11" ht="15" customHeight="1" thickBot="1">
      <c r="A321" s="145"/>
      <c r="B321" s="483" t="s">
        <v>209</v>
      </c>
      <c r="C321" s="483"/>
      <c r="D321" s="484"/>
      <c r="E321" s="484"/>
      <c r="F321" s="484"/>
      <c r="G321" s="304"/>
      <c r="H321" s="305" t="s">
        <v>104</v>
      </c>
      <c r="I321" s="151">
        <v>5200</v>
      </c>
      <c r="J321" s="145"/>
      <c r="K321" s="152"/>
    </row>
    <row r="322" spans="1:11" ht="15" customHeight="1">
      <c r="A322" s="142"/>
      <c r="B322" s="486"/>
      <c r="C322" s="486"/>
      <c r="D322" s="488"/>
      <c r="E322" s="488"/>
      <c r="F322" s="488"/>
      <c r="G322" s="306"/>
      <c r="H322" s="307"/>
      <c r="I322" s="141" t="s">
        <v>214</v>
      </c>
      <c r="J322" s="142" t="s">
        <v>199</v>
      </c>
      <c r="K322" s="142" t="s">
        <v>199</v>
      </c>
    </row>
    <row r="323" spans="1:11" ht="15" customHeight="1">
      <c r="A323" s="43"/>
      <c r="B323" s="481" t="s">
        <v>223</v>
      </c>
      <c r="C323" s="481"/>
      <c r="D323" s="482"/>
      <c r="E323" s="482"/>
      <c r="F323" s="482"/>
      <c r="G323" s="302"/>
      <c r="H323" s="303" t="s">
        <v>104</v>
      </c>
      <c r="I323" s="45">
        <v>310</v>
      </c>
      <c r="J323" s="43">
        <v>240</v>
      </c>
      <c r="K323" s="43"/>
    </row>
    <row r="324" spans="1:11" ht="15" customHeight="1">
      <c r="A324" s="43"/>
      <c r="B324" s="481" t="s">
        <v>210</v>
      </c>
      <c r="C324" s="481"/>
      <c r="D324" s="482"/>
      <c r="E324" s="482"/>
      <c r="F324" s="482"/>
      <c r="G324" s="302"/>
      <c r="H324" s="303" t="s">
        <v>104</v>
      </c>
      <c r="I324" s="45">
        <v>410</v>
      </c>
      <c r="J324" s="43">
        <v>330</v>
      </c>
      <c r="K324" s="43"/>
    </row>
    <row r="325" spans="1:11" ht="15" customHeight="1">
      <c r="A325" s="43"/>
      <c r="B325" s="481" t="s">
        <v>224</v>
      </c>
      <c r="C325" s="481"/>
      <c r="D325" s="482"/>
      <c r="E325" s="482"/>
      <c r="F325" s="482"/>
      <c r="G325" s="302"/>
      <c r="H325" s="303" t="s">
        <v>104</v>
      </c>
      <c r="I325" s="45">
        <v>515</v>
      </c>
      <c r="J325" s="43">
        <v>410</v>
      </c>
      <c r="K325" s="43"/>
    </row>
    <row r="326" spans="1:11" ht="15" customHeight="1">
      <c r="A326" s="43"/>
      <c r="B326" s="481" t="s">
        <v>211</v>
      </c>
      <c r="C326" s="481"/>
      <c r="D326" s="482"/>
      <c r="E326" s="482"/>
      <c r="F326" s="482"/>
      <c r="G326" s="302"/>
      <c r="H326" s="303" t="s">
        <v>104</v>
      </c>
      <c r="I326" s="45">
        <v>615</v>
      </c>
      <c r="J326" s="43">
        <v>480</v>
      </c>
      <c r="K326" s="43"/>
    </row>
    <row r="327" spans="1:11" ht="15" customHeight="1">
      <c r="A327" s="43"/>
      <c r="B327" s="481" t="s">
        <v>212</v>
      </c>
      <c r="C327" s="481"/>
      <c r="D327" s="482"/>
      <c r="E327" s="482"/>
      <c r="F327" s="482"/>
      <c r="G327" s="302"/>
      <c r="H327" s="303" t="s">
        <v>104</v>
      </c>
      <c r="I327" s="45">
        <v>720</v>
      </c>
      <c r="J327" s="43">
        <v>560</v>
      </c>
      <c r="K327" s="43"/>
    </row>
    <row r="328" spans="1:11" ht="15" customHeight="1">
      <c r="A328" s="43"/>
      <c r="B328" s="481" t="s">
        <v>225</v>
      </c>
      <c r="C328" s="481"/>
      <c r="D328" s="482"/>
      <c r="E328" s="482"/>
      <c r="F328" s="482"/>
      <c r="G328" s="302"/>
      <c r="H328" s="303" t="s">
        <v>104</v>
      </c>
      <c r="I328" s="45">
        <v>1030</v>
      </c>
      <c r="J328" s="43">
        <v>805</v>
      </c>
      <c r="K328" s="43"/>
    </row>
    <row r="329" spans="1:11" ht="15" customHeight="1" thickBot="1">
      <c r="A329" s="145"/>
      <c r="B329" s="483" t="s">
        <v>256</v>
      </c>
      <c r="C329" s="483"/>
      <c r="D329" s="484"/>
      <c r="E329" s="484"/>
      <c r="F329" s="484"/>
      <c r="G329" s="304"/>
      <c r="H329" s="305" t="s">
        <v>104</v>
      </c>
      <c r="I329" s="151">
        <v>2680</v>
      </c>
      <c r="J329" s="145">
        <v>2300</v>
      </c>
      <c r="K329" s="145">
        <v>2300</v>
      </c>
    </row>
    <row r="330" spans="1:11" ht="15" customHeight="1">
      <c r="A330" s="142"/>
      <c r="B330" s="486"/>
      <c r="C330" s="486"/>
      <c r="D330" s="488"/>
      <c r="E330" s="488"/>
      <c r="F330" s="488"/>
      <c r="G330" s="306"/>
      <c r="H330" s="307"/>
      <c r="I330" s="141" t="s">
        <v>190</v>
      </c>
      <c r="J330" s="142"/>
      <c r="K330" s="153"/>
    </row>
    <row r="331" spans="1:11" ht="15" customHeight="1">
      <c r="A331" s="43"/>
      <c r="B331" s="481" t="s">
        <v>198</v>
      </c>
      <c r="C331" s="481"/>
      <c r="D331" s="482"/>
      <c r="E331" s="482"/>
      <c r="F331" s="482"/>
      <c r="G331" s="302"/>
      <c r="H331" s="303" t="s">
        <v>104</v>
      </c>
      <c r="I331" s="213">
        <v>730</v>
      </c>
      <c r="J331" s="43"/>
      <c r="K331" s="130"/>
    </row>
    <row r="332" spans="1:11" ht="15" customHeight="1">
      <c r="A332" s="43"/>
      <c r="B332" s="481" t="s">
        <v>216</v>
      </c>
      <c r="C332" s="481"/>
      <c r="D332" s="482"/>
      <c r="E332" s="482"/>
      <c r="F332" s="482"/>
      <c r="G332" s="302"/>
      <c r="H332" s="303" t="s">
        <v>104</v>
      </c>
      <c r="I332" s="213">
        <v>900</v>
      </c>
      <c r="J332" s="43"/>
      <c r="K332" s="130"/>
    </row>
    <row r="333" spans="1:11" ht="15" customHeight="1" thickBot="1">
      <c r="A333" s="145"/>
      <c r="B333" s="483" t="s">
        <v>217</v>
      </c>
      <c r="C333" s="483"/>
      <c r="D333" s="484"/>
      <c r="E333" s="484"/>
      <c r="F333" s="484"/>
      <c r="G333" s="304"/>
      <c r="H333" s="305" t="s">
        <v>104</v>
      </c>
      <c r="I333" s="214">
        <v>1000</v>
      </c>
      <c r="J333" s="145"/>
      <c r="K333" s="152"/>
    </row>
    <row r="334" spans="1:12" ht="15" customHeight="1" thickBot="1">
      <c r="A334" s="191"/>
      <c r="B334" s="491" t="s">
        <v>270</v>
      </c>
      <c r="C334" s="491"/>
      <c r="D334" s="492"/>
      <c r="E334" s="492"/>
      <c r="F334" s="492"/>
      <c r="G334" s="308"/>
      <c r="H334" s="309"/>
      <c r="I334" s="190">
        <v>1200</v>
      </c>
      <c r="J334" s="191"/>
      <c r="K334" s="192"/>
      <c r="L334" s="192"/>
    </row>
  </sheetData>
  <sheetProtection/>
  <mergeCells count="46">
    <mergeCell ref="A17:J17"/>
    <mergeCell ref="B333:F333"/>
    <mergeCell ref="B332:F332"/>
    <mergeCell ref="B317:F317"/>
    <mergeCell ref="B318:F318"/>
    <mergeCell ref="B326:F326"/>
    <mergeCell ref="B329:F329"/>
    <mergeCell ref="B327:F327"/>
    <mergeCell ref="B322:F322"/>
    <mergeCell ref="B300:F300"/>
    <mergeCell ref="B301:F301"/>
    <mergeCell ref="B331:F331"/>
    <mergeCell ref="B320:F320"/>
    <mergeCell ref="B321:F321"/>
    <mergeCell ref="B324:F324"/>
    <mergeCell ref="B315:F315"/>
    <mergeCell ref="B304:F304"/>
    <mergeCell ref="B308:F308"/>
    <mergeCell ref="B311:F311"/>
    <mergeCell ref="B303:F303"/>
    <mergeCell ref="A2:J2"/>
    <mergeCell ref="A4:J4"/>
    <mergeCell ref="A19:J19"/>
    <mergeCell ref="A34:J34"/>
    <mergeCell ref="A42:J42"/>
    <mergeCell ref="B334:F334"/>
    <mergeCell ref="B296:F296"/>
    <mergeCell ref="B302:F302"/>
    <mergeCell ref="B307:F307"/>
    <mergeCell ref="B305:F305"/>
    <mergeCell ref="B297:F297"/>
    <mergeCell ref="B298:F298"/>
    <mergeCell ref="B295:F295"/>
    <mergeCell ref="B299:F299"/>
    <mergeCell ref="B330:F330"/>
    <mergeCell ref="B314:F314"/>
    <mergeCell ref="B323:F323"/>
    <mergeCell ref="B325:F325"/>
    <mergeCell ref="B328:F328"/>
    <mergeCell ref="B313:F313"/>
    <mergeCell ref="B306:F306"/>
    <mergeCell ref="B316:F316"/>
    <mergeCell ref="B319:F319"/>
    <mergeCell ref="B312:F312"/>
    <mergeCell ref="B309:F309"/>
    <mergeCell ref="B310:F310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3" r:id="rId1"/>
  <rowBreaks count="3" manualBreakCount="3">
    <brk id="92" max="10" man="1"/>
    <brk id="175" max="10" man="1"/>
    <brk id="2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ПБОЮЛ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Алексеи</dc:creator>
  <cp:keywords/>
  <dc:description/>
  <cp:lastModifiedBy>Nijest</cp:lastModifiedBy>
  <cp:lastPrinted>2019-02-21T13:04:04Z</cp:lastPrinted>
  <dcterms:created xsi:type="dcterms:W3CDTF">2003-05-02T15:03:41Z</dcterms:created>
  <dcterms:modified xsi:type="dcterms:W3CDTF">2019-03-20T12:36:58Z</dcterms:modified>
  <cp:category/>
  <cp:version/>
  <cp:contentType/>
  <cp:contentStatus/>
</cp:coreProperties>
</file>